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w05_pr" sheetId="1" r:id="rId1"/>
  </sheets>
  <definedNames>
    <definedName name="_xlnm.Print_Area" localSheetId="0">'inw05_pr'!$A$4:$K$98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<sst xmlns="http://schemas.openxmlformats.org/spreadsheetml/2006/main" count="168" uniqueCount="142">
  <si>
    <t xml:space="preserve">W załączniku nr 4 do uchwały nr XXXVIII/379/2005 Rady Miejskiej we Wrześni z dnia 28 grudnia 2005 r. wprowadza się następujące zmiany: </t>
  </si>
  <si>
    <t>L.p.</t>
  </si>
  <si>
    <t>Nazwa zadania</t>
  </si>
  <si>
    <t xml:space="preserve">Planowany koszt </t>
  </si>
  <si>
    <t xml:space="preserve">Zakres </t>
  </si>
  <si>
    <t>Źródło pokrycia środków finansowych</t>
  </si>
  <si>
    <t>Planowane</t>
  </si>
  <si>
    <t>całkowity</t>
  </si>
  <si>
    <t xml:space="preserve">przewidywanych </t>
  </si>
  <si>
    <t>Budżet gminy</t>
  </si>
  <si>
    <t>Kredyt</t>
  </si>
  <si>
    <t>NFOŚiGW</t>
  </si>
  <si>
    <t>Emisja</t>
  </si>
  <si>
    <t>Inne</t>
  </si>
  <si>
    <t>nakłady w 2006 r.</t>
  </si>
  <si>
    <t>zadań w 2006</t>
  </si>
  <si>
    <t>lub środki od Wojewody</t>
  </si>
  <si>
    <t>WFOŚiGW</t>
  </si>
  <si>
    <t>Obligacji komunalnych</t>
  </si>
  <si>
    <t>Dział 600 - Transport i łączność</t>
  </si>
  <si>
    <t xml:space="preserve">Budowa nawierzchni drogowej </t>
  </si>
  <si>
    <t>I Etap - budowa nawierzchni  drogowej parkingu i chodników ul. 17 Dywizji Piechoty</t>
  </si>
  <si>
    <t>parkingu i chodników ul. 17 Dyw. Piechoty</t>
  </si>
  <si>
    <t>Modernizacja chodników ulice:</t>
  </si>
  <si>
    <t>I Etap</t>
  </si>
  <si>
    <t>Rynek, Sienkiewicza, Warszawska</t>
  </si>
  <si>
    <t>ulice Sienkiewicza, Rynek, Warszawska</t>
  </si>
  <si>
    <t>Modernizacja  nawierzchni drogowych  na terenie wsi</t>
  </si>
  <si>
    <t>Modernizacja nawierzchni drogowych  na terenie wsi</t>
  </si>
  <si>
    <t>Opracowanie projektu technicznego  na budowę chodnika  przy SSP w Nowym Folwarku</t>
  </si>
  <si>
    <t>Modernizacje  chodników na terenie miasta</t>
  </si>
  <si>
    <t xml:space="preserve">Budowa nawierzchni  drogowych wraz z infrastrukturą drogową na terenie gminy Września </t>
  </si>
  <si>
    <t>Budowa nawierzchni drogowych wraz z infrastrukturą drogową na terenie gminy Września</t>
  </si>
  <si>
    <t xml:space="preserve">Przebudowa  drogi gminnej Chocicza Mała – Grzymysławice </t>
  </si>
  <si>
    <t>Budowa skrzyżowania  w  ulicy Objazdowej</t>
  </si>
  <si>
    <t>Budowa skrzyżowania w  ulicy Objazdowej</t>
  </si>
  <si>
    <t>Razem dział 600:</t>
  </si>
  <si>
    <t xml:space="preserve"> </t>
  </si>
  <si>
    <t>Dział 700 - Gospodarka mieszkaniowa</t>
  </si>
  <si>
    <t>Wykup gruntów</t>
  </si>
  <si>
    <t>Adaptacja budynków szkolnych w Obłaczkowie na lokale tymczasowe</t>
  </si>
  <si>
    <t>Modernizacja dachu na budynku dawnej SSP w Kacznanowie</t>
  </si>
  <si>
    <t>Modernizacja dachu na budynku dawnej SSP w Kaczanowie  adaptowanej na lokale mieszkalne</t>
  </si>
  <si>
    <t>Adaptacja budynku dawnej SSP w Nowej Wsi Królewskiej na lokale mieszkalne</t>
  </si>
  <si>
    <t>Adaptacja budynku dawnej SSP w Nowej Wsi Królewskiej na 6 lokali mieszkalnych</t>
  </si>
  <si>
    <t>Razem dział 700:</t>
  </si>
  <si>
    <t>Dział 750 - Administracja publiczna</t>
  </si>
  <si>
    <t>Adaptacja budynku przy ul. Witkowskiej 3</t>
  </si>
  <si>
    <t>Adaptacja budynku na potrzeby własne gminy związane z realizacja zadań  własnych i zleconych</t>
  </si>
  <si>
    <t>Modernizacja dachu na budynku USC</t>
  </si>
  <si>
    <t>Komputeryzacja urzędu i modernizacja sieci komputerowej oraz zakup innego wyposażenia</t>
  </si>
  <si>
    <t>Zakup sprzętu komputerowego i modernizacja sieci komputerowej oraz zakup innego wyposażenia</t>
  </si>
  <si>
    <t>Razem dział: 750</t>
  </si>
  <si>
    <t xml:space="preserve">Dział 754 – Bezpieczeństwo publiczne i ochrona przeciwpożarowa </t>
  </si>
  <si>
    <t>Zakup samochodu na potrzeby Straży Miejskiej</t>
  </si>
  <si>
    <t>Zakup samochodu</t>
  </si>
  <si>
    <t>Zakup kamery  wizyjnej przenośnej  i anteny z przesyłem radiowym</t>
  </si>
  <si>
    <t>Razem dział 754:</t>
  </si>
  <si>
    <t>Dział 801 - Oświata i wychowanie</t>
  </si>
  <si>
    <t>Sala sportowa przy SSP Nr 6 we Wrześni</t>
  </si>
  <si>
    <t>roboty budowlano – montażowe</t>
  </si>
  <si>
    <t>Sala sportowa przy SSP w Chwalibogowie</t>
  </si>
  <si>
    <t>opracowanie projektu</t>
  </si>
  <si>
    <t>Razem dział 801:</t>
  </si>
  <si>
    <t>Dział 851- Ochrona zdrowia</t>
  </si>
  <si>
    <t>20</t>
  </si>
  <si>
    <t xml:space="preserve">Stworzenie miejsc dodatkowych form spędzania czasu wolnego przez dzieci i młodzież:  Budowa ścieżki rowerowej nad zalewem wrzesińskim </t>
  </si>
  <si>
    <t>Budowa ścieżki rowerowej nad zalewem wrzesińskim – kontynuacja  prac</t>
  </si>
  <si>
    <t>Budowa dwóch boisk do siatkówki plażowej na obiekcie „Basen Miejski – Łazienki” we Wrześni</t>
  </si>
  <si>
    <t>Zakup sprzętu do wyposażenia siłowni</t>
  </si>
  <si>
    <t>21</t>
  </si>
  <si>
    <t xml:space="preserve">Adaptacja  budynku przy ul. Witkowskiej 3 we Wrześni </t>
  </si>
  <si>
    <t xml:space="preserve">Adaptacja budynku na potrzeby biura profilaktyki  i świetlicy </t>
  </si>
  <si>
    <t xml:space="preserve">socjoterapeutycznej dla dzieci z terenu  gminy Września </t>
  </si>
  <si>
    <t>Razem dział 851:</t>
  </si>
  <si>
    <t>Dział 900 - Gospodarka komunalna i ochrona środowiska</t>
  </si>
  <si>
    <t>Budowa  kanalizacji sanitarnej wraz z przyłączami etap I</t>
  </si>
  <si>
    <t>22</t>
  </si>
  <si>
    <t>Kanalizacja wsi Psary Polskie  z przepompownią PPP</t>
  </si>
  <si>
    <t>budowa kanalizacji sanitarnej</t>
  </si>
  <si>
    <t>23</t>
  </si>
  <si>
    <t>Budowa kanalizacji sanitarnej w Sokołowie - III etap</t>
  </si>
  <si>
    <t xml:space="preserve">Budowa kanalizacji sanitarnej w Sokołowie – etap III w tym opracowanie projektu technicznego </t>
  </si>
  <si>
    <t>**</t>
  </si>
  <si>
    <t>Zakład Zagospodarowania Odpadami  wraz z linią sortowniczą w Bardzie</t>
  </si>
  <si>
    <t xml:space="preserve">I Etap - rozbudowa kwatery </t>
  </si>
  <si>
    <t>24</t>
  </si>
  <si>
    <t>Etap I - rozbudowa kwatery</t>
  </si>
  <si>
    <t>25</t>
  </si>
  <si>
    <t xml:space="preserve">Opracowanie projektu technicznego zamknięcia istniejącej kwatery składowiska w Bardzie </t>
  </si>
  <si>
    <t>26</t>
  </si>
  <si>
    <t>Budowa kanalizacji sanitarnej grawitacyjno – ciśnieniowej</t>
  </si>
  <si>
    <t>*</t>
  </si>
  <si>
    <t>Września - Białężyce - Obłaczkowo</t>
  </si>
  <si>
    <t>Września – Białężyce – Obłaczkowo</t>
  </si>
  <si>
    <t>27</t>
  </si>
  <si>
    <t>Budowa wodociągu do terenów inwestycyjnych w Obłaczkowie</t>
  </si>
  <si>
    <t>28</t>
  </si>
  <si>
    <t>Opracowanie projektu na budowę kanalizacji sanitarnej, grawitacyjno – ciśnieniowej Obłaczkowo – Chwalibogowo</t>
  </si>
  <si>
    <t>29</t>
  </si>
  <si>
    <t>Podłączenie budynku SSP nr 1 do kanalizacji deszczowej</t>
  </si>
  <si>
    <t>30</t>
  </si>
  <si>
    <t>Przykrycie – zabudowa  rowu G-1</t>
  </si>
  <si>
    <t xml:space="preserve">Przykrycie – zabudowa rurami betonowymi rowu G-1 </t>
  </si>
  <si>
    <t>31</t>
  </si>
  <si>
    <t>Budowa kanalizacji deszczowej w Rynku – etap I</t>
  </si>
  <si>
    <t>Budowa oświetlenia ulicznego w ul. Monte Cassino</t>
  </si>
  <si>
    <t>32</t>
  </si>
  <si>
    <t>Budowa oświetlenia ulicznego</t>
  </si>
  <si>
    <t>33</t>
  </si>
  <si>
    <t>Budowa oświetlenia ulicznego w rejonie TBS</t>
  </si>
  <si>
    <t>34</t>
  </si>
  <si>
    <t>Budowa oświetlenia ulicznego w ul. Leśnej</t>
  </si>
  <si>
    <t>35</t>
  </si>
  <si>
    <t>Budowa oświetlenia ulicznego ul. Powidzkiej w Gutowie Małym</t>
  </si>
  <si>
    <t>36</t>
  </si>
  <si>
    <t>Budowa  sygnalizacji świetlnej na skrzyżowaniu ul. Paderewskiego, ul. Działkowców i ul. Słonecznej</t>
  </si>
  <si>
    <t>Budowa  sygnalizacji świetlnej na skrzyżowaniu ul. Paderewskiego i ul. Działkowców i ul. Słonecznej</t>
  </si>
  <si>
    <t>37</t>
  </si>
  <si>
    <t>Budowa sygnalizacji świetlnej  na przejściach dla pieszych w ciągu ulicy Kaliskiej, projekt i realizacja</t>
  </si>
  <si>
    <t>38</t>
  </si>
  <si>
    <t>Opracowanie projektu oświetlenia ulicznego w Nowym Folwarku</t>
  </si>
  <si>
    <t>39</t>
  </si>
  <si>
    <t>Budowa oświetlenia ulicznego pomiędzy ul. Dolnośląską a ul. Warsztatową  opracowanie projektu i realizacja</t>
  </si>
  <si>
    <t>40</t>
  </si>
  <si>
    <t>Budowa oświetlenia ulicznego między ul. Kaliską i Opolską</t>
  </si>
  <si>
    <t>Budowa oświetlenia ulicznego przejścia pomiędzy ulicami – projekt i realizacja robót</t>
  </si>
  <si>
    <t>Razem dział 900:</t>
  </si>
  <si>
    <t>Dział 921 – Kultura i ochrona dziedzictwa narodowego</t>
  </si>
  <si>
    <t>41</t>
  </si>
  <si>
    <t>Modernizacja dachu na Wrzesińskim Ośrodku Kultury – II etap</t>
  </si>
  <si>
    <t>Razem dział 921:</t>
  </si>
  <si>
    <t>Dział 926 - Kultura fizyczna i sport</t>
  </si>
  <si>
    <t>42</t>
  </si>
  <si>
    <t>Budowa środowiskowej sali sportowej we Wrześni</t>
  </si>
  <si>
    <t>rozpoczęcie i konstrukcja budowlana</t>
  </si>
  <si>
    <t>43</t>
  </si>
  <si>
    <t>Opracowanie dokumentacji na budowę ogólnodostępnych miejsc sportu i rekreacji</t>
  </si>
  <si>
    <t>Razem dział 926:</t>
  </si>
  <si>
    <t>RAZEM:</t>
  </si>
  <si>
    <t>* kwota  258.000 zł w zadaniu nr 19 pochodzi z umorzenia pożyczki  na kanalizację Sokołowa, Sławno  i os. Lipówka</t>
  </si>
  <si>
    <t>** kwota 250.000 zł w zadaniu nr 17 pochodzi z porozumienia zawartego  z Agencją Nieruchomości Rolnych w Poznaniu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</si>
</sst>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\$#,##0"/>
    <numFmt numFmtId="166" formatCode="@"/>
    <numFmt numFmtId="167" formatCode="#,##0.00"/>
    <numFmt numFmtId="168" formatCode="0.00"/>
    <numFmt numFmtId="169" formatCode="#,##0.;\(#,##0\)"/>
  </numFmts>
  <fonts count="21">
    <font>
      <sz val="14"/>
      <name val="Times New Roman CE"/>
      <family val="0"/>
    </font>
    <font>
      <sz val="10"/>
      <name val="Arial"/>
      <family val="0"/>
    </font>
    <font>
      <sz val="12"/>
      <color indexed="8"/>
      <name val="Times New Roman CE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Times New Roman CE"/>
      <family val="0"/>
    </font>
    <font>
      <b/>
      <sz val="9"/>
      <name val="Verdana"/>
      <family val="2"/>
    </font>
    <font>
      <b/>
      <sz val="11"/>
      <name val="Times New Roman CE"/>
      <family val="1"/>
    </font>
    <font>
      <b/>
      <sz val="10"/>
      <color indexed="8"/>
      <name val="Verdana"/>
      <family val="2"/>
    </font>
    <font>
      <sz val="12"/>
      <color indexed="8"/>
      <name val="Verdana"/>
      <family val="2"/>
    </font>
    <font>
      <b/>
      <sz val="15"/>
      <color indexed="8"/>
      <name val="Verdana"/>
      <family val="2"/>
    </font>
    <font>
      <sz val="15"/>
      <color indexed="8"/>
      <name val="Verdana"/>
      <family val="2"/>
    </font>
    <font>
      <sz val="10"/>
      <color indexed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4"/>
      <color indexed="8"/>
      <name val="Verdana"/>
      <family val="2"/>
    </font>
    <font>
      <sz val="15"/>
      <name val="Verdana"/>
      <family val="2"/>
    </font>
    <font>
      <sz val="14"/>
      <name val="Verdana"/>
      <family val="2"/>
    </font>
    <font>
      <b/>
      <sz val="26"/>
      <color indexed="8"/>
      <name val="Verdana"/>
      <family val="2"/>
    </font>
    <font>
      <b/>
      <sz val="10"/>
      <name val="Times New Roman CE"/>
      <family val="1"/>
    </font>
    <font>
      <b/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35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</cellStyleXfs>
  <cellXfs count="150">
    <xf numFmtId="164" fontId="0" fillId="2" borderId="0" xfId="0" applyAlignment="1">
      <alignment/>
    </xf>
    <xf numFmtId="164" fontId="0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 horizontal="left" wrapText="1"/>
    </xf>
    <xf numFmtId="164" fontId="7" fillId="2" borderId="0" xfId="0" applyNumberFormat="1" applyFont="1" applyFill="1" applyBorder="1" applyAlignment="1">
      <alignment horizontal="left" wrapText="1"/>
    </xf>
    <xf numFmtId="164" fontId="8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left"/>
    </xf>
    <xf numFmtId="164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/>
    </xf>
    <xf numFmtId="164" fontId="3" fillId="3" borderId="5" xfId="0" applyNumberFormat="1" applyFont="1" applyFill="1" applyBorder="1" applyAlignment="1">
      <alignment/>
    </xf>
    <xf numFmtId="164" fontId="3" fillId="3" borderId="6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164" fontId="8" fillId="3" borderId="12" xfId="0" applyNumberFormat="1" applyFont="1" applyFill="1" applyBorder="1" applyAlignment="1">
      <alignment horizontal="center"/>
    </xf>
    <xf numFmtId="165" fontId="8" fillId="3" borderId="12" xfId="0" applyNumberFormat="1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164" fontId="3" fillId="3" borderId="13" xfId="0" applyNumberFormat="1" applyFont="1" applyFill="1" applyBorder="1" applyAlignment="1">
      <alignment horizontal="center"/>
    </xf>
    <xf numFmtId="164" fontId="9" fillId="2" borderId="14" xfId="0" applyNumberFormat="1" applyFont="1" applyFill="1" applyBorder="1" applyAlignment="1">
      <alignment horizontal="center"/>
    </xf>
    <xf numFmtId="164" fontId="9" fillId="2" borderId="15" xfId="0" applyNumberFormat="1" applyFont="1" applyFill="1" applyBorder="1" applyAlignment="1">
      <alignment horizontal="center"/>
    </xf>
    <xf numFmtId="164" fontId="9" fillId="2" borderId="16" xfId="0" applyNumberFormat="1" applyFont="1" applyFill="1" applyBorder="1" applyAlignment="1">
      <alignment horizontal="center"/>
    </xf>
    <xf numFmtId="164" fontId="10" fillId="4" borderId="17" xfId="0" applyNumberFormat="1" applyFont="1" applyFill="1" applyBorder="1" applyAlignment="1">
      <alignment/>
    </xf>
    <xf numFmtId="164" fontId="11" fillId="4" borderId="18" xfId="0" applyNumberFormat="1" applyFont="1" applyFill="1" applyBorder="1" applyAlignment="1">
      <alignment/>
    </xf>
    <xf numFmtId="165" fontId="9" fillId="4" borderId="18" xfId="0" applyNumberFormat="1" applyFont="1" applyFill="1" applyBorder="1" applyAlignment="1">
      <alignment/>
    </xf>
    <xf numFmtId="164" fontId="9" fillId="4" borderId="18" xfId="0" applyNumberFormat="1" applyFont="1" applyFill="1" applyBorder="1" applyAlignment="1">
      <alignment/>
    </xf>
    <xf numFmtId="164" fontId="12" fillId="4" borderId="18" xfId="0" applyNumberFormat="1" applyFont="1" applyFill="1" applyBorder="1" applyAlignment="1">
      <alignment/>
    </xf>
    <xf numFmtId="164" fontId="9" fillId="4" borderId="19" xfId="0" applyNumberFormat="1" applyFont="1" applyFill="1" applyBorder="1" applyAlignment="1">
      <alignment/>
    </xf>
    <xf numFmtId="166" fontId="3" fillId="2" borderId="20" xfId="0" applyNumberFormat="1" applyFont="1" applyFill="1" applyBorder="1" applyAlignment="1">
      <alignment horizontal="center"/>
    </xf>
    <xf numFmtId="164" fontId="9" fillId="2" borderId="21" xfId="0" applyNumberFormat="1" applyFont="1" applyFill="1" applyBorder="1" applyAlignment="1">
      <alignment/>
    </xf>
    <xf numFmtId="165" fontId="9" fillId="2" borderId="21" xfId="0" applyNumberFormat="1" applyFont="1" applyFill="1" applyBorder="1" applyAlignment="1">
      <alignment horizontal="center"/>
    </xf>
    <xf numFmtId="164" fontId="9" fillId="2" borderId="21" xfId="0" applyNumberFormat="1" applyFont="1" applyFill="1" applyBorder="1" applyAlignment="1">
      <alignment wrapText="1"/>
    </xf>
    <xf numFmtId="164" fontId="9" fillId="2" borderId="22" xfId="0" applyNumberFormat="1" applyFont="1" applyFill="1" applyBorder="1" applyAlignment="1">
      <alignment/>
    </xf>
    <xf numFmtId="166" fontId="3" fillId="2" borderId="23" xfId="0" applyNumberFormat="1" applyFont="1" applyFill="1" applyBorder="1" applyAlignment="1">
      <alignment horizontal="center"/>
    </xf>
    <xf numFmtId="164" fontId="9" fillId="2" borderId="24" xfId="0" applyNumberFormat="1" applyFont="1" applyFill="1" applyBorder="1" applyAlignment="1">
      <alignment/>
    </xf>
    <xf numFmtId="167" fontId="9" fillId="2" borderId="24" xfId="0" applyNumberFormat="1" applyFont="1" applyFill="1" applyBorder="1" applyAlignment="1">
      <alignment horizontal="center"/>
    </xf>
    <xf numFmtId="167" fontId="9" fillId="2" borderId="24" xfId="0" applyNumberFormat="1" applyFont="1" applyFill="1" applyBorder="1" applyAlignment="1">
      <alignment/>
    </xf>
    <xf numFmtId="168" fontId="9" fillId="2" borderId="24" xfId="0" applyNumberFormat="1" applyFont="1" applyFill="1" applyBorder="1" applyAlignment="1">
      <alignment/>
    </xf>
    <xf numFmtId="167" fontId="9" fillId="2" borderId="25" xfId="0" applyNumberFormat="1" applyFont="1" applyFill="1" applyBorder="1" applyAlignment="1">
      <alignment/>
    </xf>
    <xf numFmtId="166" fontId="3" fillId="2" borderId="26" xfId="0" applyNumberFormat="1" applyFont="1" applyFill="1" applyBorder="1" applyAlignment="1">
      <alignment horizontal="center"/>
    </xf>
    <xf numFmtId="164" fontId="9" fillId="2" borderId="27" xfId="0" applyNumberFormat="1" applyFont="1" applyFill="1" applyBorder="1" applyAlignment="1">
      <alignment/>
    </xf>
    <xf numFmtId="167" fontId="9" fillId="2" borderId="27" xfId="0" applyNumberFormat="1" applyFont="1" applyFill="1" applyBorder="1" applyAlignment="1">
      <alignment horizontal="center"/>
    </xf>
    <xf numFmtId="167" fontId="9" fillId="2" borderId="27" xfId="0" applyNumberFormat="1" applyFont="1" applyFill="1" applyBorder="1" applyAlignment="1">
      <alignment/>
    </xf>
    <xf numFmtId="168" fontId="9" fillId="2" borderId="27" xfId="0" applyNumberFormat="1" applyFont="1" applyFill="1" applyBorder="1" applyAlignment="1">
      <alignment/>
    </xf>
    <xf numFmtId="167" fontId="9" fillId="2" borderId="28" xfId="0" applyNumberFormat="1" applyFont="1" applyFill="1" applyBorder="1" applyAlignment="1">
      <alignment/>
    </xf>
    <xf numFmtId="166" fontId="3" fillId="2" borderId="29" xfId="0" applyNumberFormat="1" applyFont="1" applyFill="1" applyBorder="1" applyAlignment="1">
      <alignment horizontal="center"/>
    </xf>
    <xf numFmtId="164" fontId="9" fillId="2" borderId="30" xfId="0" applyNumberFormat="1" applyFont="1" applyFill="1" applyBorder="1" applyAlignment="1">
      <alignment/>
    </xf>
    <xf numFmtId="167" fontId="9" fillId="2" borderId="30" xfId="0" applyNumberFormat="1" applyFont="1" applyFill="1" applyBorder="1" applyAlignment="1">
      <alignment horizontal="center"/>
    </xf>
    <xf numFmtId="167" fontId="9" fillId="2" borderId="30" xfId="0" applyNumberFormat="1" applyFont="1" applyFill="1" applyBorder="1" applyAlignment="1">
      <alignment/>
    </xf>
    <xf numFmtId="168" fontId="9" fillId="2" borderId="30" xfId="0" applyNumberFormat="1" applyFont="1" applyFill="1" applyBorder="1" applyAlignment="1">
      <alignment/>
    </xf>
    <xf numFmtId="167" fontId="9" fillId="2" borderId="31" xfId="0" applyNumberFormat="1" applyFont="1" applyFill="1" applyBorder="1" applyAlignment="1">
      <alignment/>
    </xf>
    <xf numFmtId="166" fontId="3" fillId="2" borderId="32" xfId="0" applyNumberFormat="1" applyFont="1" applyFill="1" applyBorder="1" applyAlignment="1">
      <alignment horizontal="center"/>
    </xf>
    <xf numFmtId="164" fontId="9" fillId="2" borderId="33" xfId="0" applyNumberFormat="1" applyFont="1" applyFill="1" applyBorder="1" applyAlignment="1">
      <alignment/>
    </xf>
    <xf numFmtId="167" fontId="9" fillId="2" borderId="33" xfId="0" applyNumberFormat="1" applyFont="1" applyFill="1" applyBorder="1" applyAlignment="1">
      <alignment horizontal="center"/>
    </xf>
    <xf numFmtId="167" fontId="9" fillId="2" borderId="33" xfId="0" applyNumberFormat="1" applyFont="1" applyFill="1" applyBorder="1" applyAlignment="1">
      <alignment/>
    </xf>
    <xf numFmtId="168" fontId="13" fillId="2" borderId="33" xfId="0" applyNumberFormat="1" applyFont="1" applyBorder="1" applyAlignment="1">
      <alignment/>
    </xf>
    <xf numFmtId="168" fontId="9" fillId="2" borderId="33" xfId="0" applyNumberFormat="1" applyFont="1" applyFill="1" applyBorder="1" applyAlignment="1">
      <alignment/>
    </xf>
    <xf numFmtId="167" fontId="9" fillId="2" borderId="34" xfId="0" applyNumberFormat="1" applyFont="1" applyFill="1" applyBorder="1" applyAlignment="1">
      <alignment/>
    </xf>
    <xf numFmtId="164" fontId="9" fillId="2" borderId="33" xfId="0" applyNumberFormat="1" applyFont="1" applyFill="1" applyBorder="1" applyAlignment="1">
      <alignment wrapText="1"/>
    </xf>
    <xf numFmtId="166" fontId="14" fillId="2" borderId="32" xfId="0" applyNumberFormat="1" applyFont="1" applyFill="1" applyBorder="1" applyAlignment="1">
      <alignment horizontal="center"/>
    </xf>
    <xf numFmtId="164" fontId="13" fillId="2" borderId="33" xfId="0" applyNumberFormat="1" applyFont="1" applyFill="1" applyBorder="1" applyAlignment="1">
      <alignment wrapText="1"/>
    </xf>
    <xf numFmtId="167" fontId="13" fillId="2" borderId="33" xfId="0" applyNumberFormat="1" applyFont="1" applyFill="1" applyBorder="1" applyAlignment="1">
      <alignment horizontal="center"/>
    </xf>
    <xf numFmtId="169" fontId="13" fillId="2" borderId="33" xfId="0" applyNumberFormat="1" applyFont="1" applyBorder="1" applyAlignment="1" applyProtection="1">
      <alignment wrapText="1"/>
      <protection/>
    </xf>
    <xf numFmtId="167" fontId="13" fillId="2" borderId="33" xfId="0" applyNumberFormat="1" applyFont="1" applyFill="1" applyBorder="1" applyAlignment="1">
      <alignment/>
    </xf>
    <xf numFmtId="167" fontId="13" fillId="2" borderId="33" xfId="0" applyNumberFormat="1" applyFont="1" applyFill="1" applyBorder="1" applyAlignment="1">
      <alignment/>
    </xf>
    <xf numFmtId="168" fontId="13" fillId="2" borderId="33" xfId="0" applyNumberFormat="1" applyFont="1" applyFill="1" applyBorder="1" applyAlignment="1">
      <alignment/>
    </xf>
    <xf numFmtId="167" fontId="13" fillId="2" borderId="34" xfId="0" applyNumberFormat="1" applyFont="1" applyFill="1" applyBorder="1" applyAlignment="1">
      <alignment/>
    </xf>
    <xf numFmtId="164" fontId="3" fillId="5" borderId="35" xfId="0" applyNumberFormat="1" applyFont="1" applyFill="1" applyBorder="1" applyAlignment="1">
      <alignment/>
    </xf>
    <xf numFmtId="167" fontId="12" fillId="5" borderId="36" xfId="0" applyNumberFormat="1" applyFont="1" applyFill="1" applyBorder="1" applyAlignment="1">
      <alignment/>
    </xf>
    <xf numFmtId="167" fontId="8" fillId="5" borderId="37" xfId="0" applyNumberFormat="1" applyFont="1" applyFill="1" applyBorder="1" applyAlignment="1">
      <alignment/>
    </xf>
    <xf numFmtId="164" fontId="15" fillId="2" borderId="38" xfId="0" applyNumberFormat="1" applyFont="1" applyFill="1" applyBorder="1" applyAlignment="1">
      <alignment/>
    </xf>
    <xf numFmtId="164" fontId="9" fillId="2" borderId="39" xfId="0" applyNumberFormat="1" applyFont="1" applyFill="1" applyBorder="1" applyAlignment="1">
      <alignment/>
    </xf>
    <xf numFmtId="167" fontId="9" fillId="2" borderId="39" xfId="0" applyNumberFormat="1" applyFont="1" applyFill="1" applyBorder="1" applyAlignment="1">
      <alignment/>
    </xf>
    <xf numFmtId="167" fontId="9" fillId="2" borderId="40" xfId="0" applyNumberFormat="1" applyFont="1" applyFill="1" applyBorder="1" applyAlignment="1">
      <alignment/>
    </xf>
    <xf numFmtId="164" fontId="10" fillId="4" borderId="41" xfId="0" applyNumberFormat="1" applyFont="1" applyFill="1" applyBorder="1" applyAlignment="1">
      <alignment/>
    </xf>
    <xf numFmtId="164" fontId="16" fillId="4" borderId="18" xfId="0" applyNumberFormat="1" applyFont="1" applyFill="1" applyBorder="1" applyAlignment="1">
      <alignment/>
    </xf>
    <xf numFmtId="167" fontId="9" fillId="4" borderId="42" xfId="0" applyNumberFormat="1" applyFont="1" applyFill="1" applyBorder="1" applyAlignment="1">
      <alignment/>
    </xf>
    <xf numFmtId="167" fontId="12" fillId="4" borderId="18" xfId="0" applyNumberFormat="1" applyFont="1" applyFill="1" applyBorder="1" applyAlignment="1">
      <alignment/>
    </xf>
    <xf numFmtId="167" fontId="12" fillId="4" borderId="19" xfId="0" applyNumberFormat="1" applyFont="1" applyFill="1" applyBorder="1" applyAlignment="1">
      <alignment/>
    </xf>
    <xf numFmtId="166" fontId="3" fillId="2" borderId="43" xfId="0" applyNumberFormat="1" applyFont="1" applyFill="1" applyBorder="1" applyAlignment="1">
      <alignment horizontal="center"/>
    </xf>
    <xf numFmtId="164" fontId="9" fillId="2" borderId="44" xfId="0" applyNumberFormat="1" applyFont="1" applyFill="1" applyBorder="1" applyAlignment="1">
      <alignment/>
    </xf>
    <xf numFmtId="167" fontId="9" fillId="2" borderId="44" xfId="0" applyNumberFormat="1" applyFont="1" applyFill="1" applyBorder="1" applyAlignment="1">
      <alignment horizontal="center"/>
    </xf>
    <xf numFmtId="167" fontId="9" fillId="2" borderId="44" xfId="0" applyNumberFormat="1" applyFont="1" applyFill="1" applyBorder="1" applyAlignment="1">
      <alignment/>
    </xf>
    <xf numFmtId="167" fontId="9" fillId="2" borderId="45" xfId="0" applyNumberFormat="1" applyFont="1" applyFill="1" applyBorder="1" applyAlignment="1">
      <alignment/>
    </xf>
    <xf numFmtId="164" fontId="11" fillId="4" borderId="18" xfId="0" applyNumberFormat="1" applyFont="1" applyFill="1" applyBorder="1" applyAlignment="1">
      <alignment/>
    </xf>
    <xf numFmtId="167" fontId="17" fillId="4" borderId="42" xfId="0" applyNumberFormat="1" applyFont="1" applyFill="1" applyBorder="1" applyAlignment="1">
      <alignment/>
    </xf>
    <xf numFmtId="167" fontId="9" fillId="4" borderId="18" xfId="0" applyNumberFormat="1" applyFont="1" applyFill="1" applyBorder="1" applyAlignment="1">
      <alignment/>
    </xf>
    <xf numFmtId="167" fontId="9" fillId="4" borderId="19" xfId="0" applyNumberFormat="1" applyFont="1" applyFill="1" applyBorder="1" applyAlignment="1">
      <alignment/>
    </xf>
    <xf numFmtId="166" fontId="3" fillId="2" borderId="46" xfId="0" applyNumberFormat="1" applyFont="1" applyFill="1" applyBorder="1" applyAlignment="1">
      <alignment horizontal="center"/>
    </xf>
    <xf numFmtId="164" fontId="9" fillId="2" borderId="47" xfId="0" applyNumberFormat="1" applyFont="1" applyFill="1" applyBorder="1" applyAlignment="1">
      <alignment/>
    </xf>
    <xf numFmtId="167" fontId="9" fillId="2" borderId="47" xfId="0" applyNumberFormat="1" applyFont="1" applyFill="1" applyBorder="1" applyAlignment="1">
      <alignment horizontal="center"/>
    </xf>
    <xf numFmtId="164" fontId="9" fillId="2" borderId="47" xfId="0" applyNumberFormat="1" applyFont="1" applyFill="1" applyBorder="1" applyAlignment="1">
      <alignment wrapText="1"/>
    </xf>
    <xf numFmtId="167" fontId="9" fillId="2" borderId="47" xfId="0" applyNumberFormat="1" applyFont="1" applyFill="1" applyBorder="1" applyAlignment="1">
      <alignment/>
    </xf>
    <xf numFmtId="167" fontId="9" fillId="2" borderId="48" xfId="0" applyNumberFormat="1" applyFont="1" applyFill="1" applyBorder="1" applyAlignment="1">
      <alignment/>
    </xf>
    <xf numFmtId="164" fontId="9" fillId="2" borderId="44" xfId="0" applyNumberFormat="1" applyFont="1" applyFill="1" applyBorder="1" applyAlignment="1">
      <alignment wrapText="1"/>
    </xf>
    <xf numFmtId="164" fontId="3" fillId="5" borderId="49" xfId="0" applyNumberFormat="1" applyFont="1" applyFill="1" applyBorder="1" applyAlignment="1">
      <alignment/>
    </xf>
    <xf numFmtId="164" fontId="12" fillId="5" borderId="50" xfId="0" applyNumberFormat="1" applyFont="1" applyFill="1" applyBorder="1" applyAlignment="1">
      <alignment/>
    </xf>
    <xf numFmtId="167" fontId="12" fillId="5" borderId="50" xfId="0" applyNumberFormat="1" applyFont="1" applyFill="1" applyBorder="1" applyAlignment="1">
      <alignment/>
    </xf>
    <xf numFmtId="164" fontId="12" fillId="5" borderId="51" xfId="0" applyNumberFormat="1" applyFont="1" applyFill="1" applyBorder="1" applyAlignment="1">
      <alignment/>
    </xf>
    <xf numFmtId="164" fontId="8" fillId="2" borderId="38" xfId="0" applyNumberFormat="1" applyFont="1" applyFill="1" applyBorder="1" applyAlignment="1">
      <alignment/>
    </xf>
    <xf numFmtId="164" fontId="12" fillId="2" borderId="52" xfId="0" applyNumberFormat="1" applyFont="1" applyFill="1" applyBorder="1" applyAlignment="1">
      <alignment/>
    </xf>
    <xf numFmtId="164" fontId="10" fillId="4" borderId="17" xfId="0" applyNumberFormat="1" applyFont="1" applyFill="1" applyBorder="1" applyAlignment="1">
      <alignment/>
    </xf>
    <xf numFmtId="164" fontId="12" fillId="2" borderId="39" xfId="0" applyNumberFormat="1" applyFont="1" applyFill="1" applyBorder="1" applyAlignment="1">
      <alignment/>
    </xf>
    <xf numFmtId="167" fontId="12" fillId="2" borderId="39" xfId="0" applyNumberFormat="1" applyFont="1" applyFill="1" applyBorder="1" applyAlignment="1">
      <alignment/>
    </xf>
    <xf numFmtId="167" fontId="8" fillId="2" borderId="40" xfId="0" applyNumberFormat="1" applyFont="1" applyFill="1" applyBorder="1" applyAlignment="1">
      <alignment/>
    </xf>
    <xf numFmtId="164" fontId="10" fillId="4" borderId="42" xfId="0" applyNumberFormat="1" applyFont="1" applyFill="1" applyBorder="1" applyAlignment="1">
      <alignment/>
    </xf>
    <xf numFmtId="167" fontId="12" fillId="4" borderId="42" xfId="0" applyNumberFormat="1" applyFont="1" applyFill="1" applyBorder="1" applyAlignment="1">
      <alignment/>
    </xf>
    <xf numFmtId="164" fontId="12" fillId="4" borderId="42" xfId="0" applyNumberFormat="1" applyFont="1" applyFill="1" applyBorder="1" applyAlignment="1">
      <alignment/>
    </xf>
    <xf numFmtId="167" fontId="8" fillId="4" borderId="53" xfId="0" applyNumberFormat="1" applyFont="1" applyFill="1" applyBorder="1" applyAlignment="1">
      <alignment/>
    </xf>
    <xf numFmtId="167" fontId="9" fillId="2" borderId="21" xfId="0" applyNumberFormat="1" applyFont="1" applyFill="1" applyBorder="1" applyAlignment="1">
      <alignment horizontal="center"/>
    </xf>
    <xf numFmtId="167" fontId="9" fillId="2" borderId="21" xfId="0" applyNumberFormat="1" applyFont="1" applyFill="1" applyBorder="1" applyAlignment="1">
      <alignment/>
    </xf>
    <xf numFmtId="167" fontId="9" fillId="2" borderId="22" xfId="0" applyNumberFormat="1" applyFont="1" applyFill="1" applyBorder="1" applyAlignment="1">
      <alignment/>
    </xf>
    <xf numFmtId="164" fontId="9" fillId="2" borderId="24" xfId="0" applyNumberFormat="1" applyFont="1" applyFill="1" applyBorder="1" applyAlignment="1">
      <alignment wrapText="1"/>
    </xf>
    <xf numFmtId="164" fontId="9" fillId="2" borderId="54" xfId="0" applyNumberFormat="1" applyFont="1" applyFill="1" applyBorder="1" applyAlignment="1">
      <alignment vertical="top" wrapText="1"/>
    </xf>
    <xf numFmtId="167" fontId="9" fillId="2" borderId="54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wrapText="1"/>
    </xf>
    <xf numFmtId="167" fontId="9" fillId="2" borderId="54" xfId="0" applyNumberFormat="1" applyFont="1" applyFill="1" applyBorder="1" applyAlignment="1">
      <alignment/>
    </xf>
    <xf numFmtId="167" fontId="9" fillId="2" borderId="55" xfId="0" applyNumberFormat="1" applyFont="1" applyFill="1" applyBorder="1" applyAlignment="1">
      <alignment/>
    </xf>
    <xf numFmtId="166" fontId="3" fillId="2" borderId="26" xfId="0" applyNumberFormat="1" applyFont="1" applyFill="1" applyBorder="1" applyAlignment="1">
      <alignment/>
    </xf>
    <xf numFmtId="164" fontId="9" fillId="2" borderId="0" xfId="0" applyNumberFormat="1" applyFont="1" applyFill="1" applyBorder="1" applyAlignment="1">
      <alignment/>
    </xf>
    <xf numFmtId="164" fontId="9" fillId="2" borderId="30" xfId="0" applyNumberFormat="1" applyFont="1" applyFill="1" applyBorder="1" applyAlignment="1">
      <alignment wrapText="1"/>
    </xf>
    <xf numFmtId="167" fontId="3" fillId="2" borderId="30" xfId="0" applyNumberFormat="1" applyFont="1" applyFill="1" applyBorder="1" applyAlignment="1">
      <alignment horizontal="right"/>
    </xf>
    <xf numFmtId="164" fontId="9" fillId="2" borderId="27" xfId="0" applyNumberFormat="1" applyFont="1" applyFill="1" applyBorder="1" applyAlignment="1">
      <alignment wrapText="1"/>
    </xf>
    <xf numFmtId="164" fontId="9" fillId="2" borderId="30" xfId="0" applyNumberFormat="1" applyFont="1" applyFill="1" applyBorder="1" applyAlignment="1">
      <alignment/>
    </xf>
    <xf numFmtId="166" fontId="3" fillId="2" borderId="30" xfId="0" applyNumberFormat="1" applyFont="1" applyFill="1" applyBorder="1" applyAlignment="1">
      <alignment horizontal="right"/>
    </xf>
    <xf numFmtId="164" fontId="9" fillId="2" borderId="27" xfId="0" applyNumberFormat="1" applyFont="1" applyFill="1" applyBorder="1" applyAlignment="1">
      <alignment/>
    </xf>
    <xf numFmtId="167" fontId="9" fillId="2" borderId="27" xfId="0" applyNumberFormat="1" applyFont="1" applyFill="1" applyBorder="1" applyAlignment="1">
      <alignment horizontal="right"/>
    </xf>
    <xf numFmtId="164" fontId="9" fillId="2" borderId="33" xfId="0" applyNumberFormat="1" applyFont="1" applyFill="1" applyBorder="1" applyAlignment="1">
      <alignment/>
    </xf>
    <xf numFmtId="167" fontId="9" fillId="2" borderId="33" xfId="0" applyNumberFormat="1" applyFont="1" applyFill="1" applyBorder="1" applyAlignment="1">
      <alignment horizontal="right"/>
    </xf>
    <xf numFmtId="167" fontId="9" fillId="2" borderId="33" xfId="0" applyNumberFormat="1" applyFont="1" applyFill="1" applyBorder="1" applyAlignment="1">
      <alignment/>
    </xf>
    <xf numFmtId="167" fontId="9" fillId="2" borderId="34" xfId="0" applyNumberFormat="1" applyFont="1" applyFill="1" applyBorder="1" applyAlignment="1">
      <alignment/>
    </xf>
    <xf numFmtId="167" fontId="12" fillId="2" borderId="40" xfId="0" applyNumberFormat="1" applyFont="1" applyFill="1" applyBorder="1" applyAlignment="1">
      <alignment/>
    </xf>
    <xf numFmtId="164" fontId="10" fillId="4" borderId="38" xfId="0" applyNumberFormat="1" applyFont="1" applyFill="1" applyBorder="1" applyAlignment="1">
      <alignment/>
    </xf>
    <xf numFmtId="164" fontId="11" fillId="4" borderId="39" xfId="0" applyNumberFormat="1" applyFont="1" applyFill="1" applyBorder="1" applyAlignment="1">
      <alignment/>
    </xf>
    <xf numFmtId="167" fontId="11" fillId="4" borderId="39" xfId="0" applyNumberFormat="1" applyFont="1" applyFill="1" applyBorder="1" applyAlignment="1">
      <alignment/>
    </xf>
    <xf numFmtId="167" fontId="11" fillId="4" borderId="40" xfId="0" applyNumberFormat="1" applyFont="1" applyFill="1" applyBorder="1" applyAlignment="1">
      <alignment/>
    </xf>
    <xf numFmtId="164" fontId="11" fillId="2" borderId="0" xfId="0" applyNumberFormat="1" applyFont="1" applyFill="1" applyBorder="1" applyAlignment="1">
      <alignment/>
    </xf>
    <xf numFmtId="164" fontId="16" fillId="2" borderId="0" xfId="0" applyNumberFormat="1" applyFont="1" applyFill="1" applyBorder="1" applyAlignment="1">
      <alignment/>
    </xf>
    <xf numFmtId="164" fontId="18" fillId="6" borderId="56" xfId="0" applyNumberFormat="1" applyFont="1" applyFill="1" applyBorder="1" applyAlignment="1">
      <alignment/>
    </xf>
    <xf numFmtId="167" fontId="15" fillId="6" borderId="56" xfId="0" applyNumberFormat="1" applyFont="1" applyFill="1" applyBorder="1" applyAlignment="1">
      <alignment/>
    </xf>
    <xf numFmtId="164" fontId="19" fillId="2" borderId="0" xfId="0" applyNumberFormat="1" applyFont="1" applyFill="1" applyBorder="1" applyAlignment="1">
      <alignment/>
    </xf>
    <xf numFmtId="164" fontId="20" fillId="2" borderId="0" xfId="0" applyNumberFormat="1" applyFont="1" applyFill="1" applyBorder="1" applyAlignment="1">
      <alignment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defined" xfId="20"/>
    <cellStyle name="Undefined 1" xfId="21"/>
    <cellStyle name="Undefined 10" xfId="22"/>
    <cellStyle name="Undefined 11" xfId="23"/>
    <cellStyle name="Undefined 12" xfId="24"/>
    <cellStyle name="Undefined 13" xfId="25"/>
    <cellStyle name="Undefined 14" xfId="26"/>
    <cellStyle name="Undefined 2" xfId="27"/>
    <cellStyle name="Undefined 3" xfId="28"/>
    <cellStyle name="Undefined 4" xfId="29"/>
    <cellStyle name="Undefined 5" xfId="30"/>
    <cellStyle name="Undefined 6" xfId="31"/>
    <cellStyle name="Undefined 7" xfId="32"/>
    <cellStyle name="Undefined 8" xfId="33"/>
    <cellStyle name="Undefined 9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97"/>
  <sheetViews>
    <sheetView tabSelected="1" workbookViewId="0" topLeftCell="E1">
      <selection activeCell="L32" sqref="L32"/>
    </sheetView>
  </sheetViews>
  <sheetFormatPr defaultColWidth="6.66015625" defaultRowHeight="18"/>
  <cols>
    <col min="1" max="1" width="4.16015625" style="1" customWidth="1"/>
    <col min="2" max="2" width="75.66015625" style="1" customWidth="1"/>
    <col min="3" max="3" width="16.75" style="1" customWidth="1"/>
    <col min="4" max="4" width="59.75" style="1" customWidth="1"/>
    <col min="5" max="5" width="18.66015625" style="1" customWidth="1"/>
    <col min="6" max="6" width="22.08203125" style="1" customWidth="1"/>
    <col min="7" max="7" width="16.75" style="1" customWidth="1"/>
    <col min="8" max="8" width="20.5" style="1" customWidth="1"/>
    <col min="9" max="9" width="15.16015625" style="1" customWidth="1"/>
    <col min="10" max="10" width="18.58203125" style="1" customWidth="1"/>
    <col min="11" max="11" width="6.66015625" style="1" customWidth="1"/>
    <col min="12" max="12" width="7.16015625" style="1" customWidth="1"/>
    <col min="13" max="13" width="7.75" style="1" customWidth="1"/>
    <col min="14" max="15" width="7.16015625" style="1" customWidth="1"/>
    <col min="16" max="16" width="7.75" style="1" customWidth="1"/>
    <col min="17" max="17" width="7.08203125" style="1" customWidth="1"/>
    <col min="18" max="18" width="5.33203125" style="1" customWidth="1"/>
    <col min="19" max="19" width="7.75" style="1" customWidth="1"/>
    <col min="20" max="21" width="7.08203125" style="1" customWidth="1"/>
    <col min="22" max="22" width="7.75" style="1" customWidth="1"/>
    <col min="23" max="16384" width="7.08203125" style="1" customWidth="1"/>
  </cols>
  <sheetData>
    <row r="1" ht="11.25" customHeight="1"/>
    <row r="2" ht="13.5" customHeight="1"/>
    <row r="3" ht="12.75" customHeight="1" hidden="1"/>
    <row r="4" spans="1:256" s="5" customFormat="1" ht="21.75" customHeight="1">
      <c r="A4" s="2" t="s">
        <v>0</v>
      </c>
      <c r="B4" s="3"/>
      <c r="C4" s="3"/>
      <c r="D4" s="4"/>
      <c r="J4" s="6"/>
      <c r="K4" s="6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21.75" customHeight="1">
      <c r="A5" s="2"/>
      <c r="B5" s="3"/>
      <c r="C5" s="3"/>
      <c r="D5" s="4"/>
      <c r="J5" s="7"/>
      <c r="K5" s="7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7.25">
      <c r="A6" s="8" t="s">
        <v>1</v>
      </c>
      <c r="B6" s="9" t="s">
        <v>2</v>
      </c>
      <c r="C6" s="10" t="s">
        <v>3</v>
      </c>
      <c r="D6" s="11" t="s">
        <v>4</v>
      </c>
      <c r="E6" s="12" t="s">
        <v>5</v>
      </c>
      <c r="F6" s="13"/>
      <c r="G6" s="13"/>
      <c r="H6" s="14"/>
      <c r="I6" s="15"/>
      <c r="J6" s="16" t="s">
        <v>6</v>
      </c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7.25">
      <c r="A7" s="17"/>
      <c r="B7" s="18"/>
      <c r="C7" s="19" t="s">
        <v>7</v>
      </c>
      <c r="D7" s="18" t="s">
        <v>8</v>
      </c>
      <c r="E7" s="20" t="s">
        <v>9</v>
      </c>
      <c r="F7" s="20" t="s">
        <v>10</v>
      </c>
      <c r="G7" s="20" t="s">
        <v>11</v>
      </c>
      <c r="H7" s="20" t="s">
        <v>12</v>
      </c>
      <c r="I7" s="20" t="s">
        <v>13</v>
      </c>
      <c r="J7" s="21" t="s">
        <v>14</v>
      </c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7.25">
      <c r="A8" s="22"/>
      <c r="B8" s="23"/>
      <c r="C8" s="24"/>
      <c r="D8" s="23" t="s">
        <v>15</v>
      </c>
      <c r="E8" s="25"/>
      <c r="F8" s="25" t="s">
        <v>16</v>
      </c>
      <c r="G8" s="25" t="s">
        <v>17</v>
      </c>
      <c r="H8" s="25" t="s">
        <v>18</v>
      </c>
      <c r="I8" s="25"/>
      <c r="J8" s="26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7.25">
      <c r="A9" s="27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9">
        <v>10</v>
      </c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21.75" customHeight="1">
      <c r="A10" s="30" t="s">
        <v>19</v>
      </c>
      <c r="B10" s="31"/>
      <c r="C10" s="32"/>
      <c r="D10" s="33"/>
      <c r="E10" s="34"/>
      <c r="F10" s="34"/>
      <c r="G10" s="34"/>
      <c r="H10" s="34"/>
      <c r="I10" s="34"/>
      <c r="J10" s="35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41.25" customHeight="1">
      <c r="A11" s="36">
        <v>1</v>
      </c>
      <c r="B11" s="37" t="s">
        <v>20</v>
      </c>
      <c r="C11" s="38"/>
      <c r="D11" s="39" t="s">
        <v>21</v>
      </c>
      <c r="E11" s="37"/>
      <c r="F11" s="37"/>
      <c r="G11" s="37"/>
      <c r="H11" s="37"/>
      <c r="I11" s="37"/>
      <c r="J11" s="40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7.25">
      <c r="A12" s="41"/>
      <c r="B12" s="42" t="s">
        <v>22</v>
      </c>
      <c r="C12" s="43"/>
      <c r="D12" s="42"/>
      <c r="E12" s="44"/>
      <c r="F12" s="45"/>
      <c r="G12" s="45"/>
      <c r="H12" s="45"/>
      <c r="I12" s="45"/>
      <c r="J12" s="46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4.25" customHeight="1">
      <c r="A13" s="47"/>
      <c r="B13" s="48"/>
      <c r="C13" s="49">
        <v>236906</v>
      </c>
      <c r="D13" s="48"/>
      <c r="E13" s="50">
        <v>70000</v>
      </c>
      <c r="F13" s="51">
        <v>0</v>
      </c>
      <c r="G13" s="51">
        <v>0</v>
      </c>
      <c r="H13" s="51">
        <v>0</v>
      </c>
      <c r="I13" s="51">
        <v>0</v>
      </c>
      <c r="J13" s="52">
        <f>SUM(E13:I13)</f>
        <v>70000</v>
      </c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7.25">
      <c r="A14" s="53">
        <v>2</v>
      </c>
      <c r="B14" s="54" t="s">
        <v>23</v>
      </c>
      <c r="C14" s="55"/>
      <c r="D14" s="54" t="s">
        <v>24</v>
      </c>
      <c r="E14" s="56"/>
      <c r="F14" s="57"/>
      <c r="G14" s="57"/>
      <c r="H14" s="57"/>
      <c r="I14" s="57"/>
      <c r="J14" s="58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28.5" customHeight="1">
      <c r="A15" s="47"/>
      <c r="B15" s="48" t="s">
        <v>25</v>
      </c>
      <c r="C15" s="49">
        <v>478000</v>
      </c>
      <c r="D15" s="48" t="s">
        <v>26</v>
      </c>
      <c r="E15" s="50">
        <v>128000</v>
      </c>
      <c r="F15" s="51">
        <v>0</v>
      </c>
      <c r="G15" s="51">
        <v>0</v>
      </c>
      <c r="H15" s="51">
        <v>0</v>
      </c>
      <c r="I15" s="51">
        <v>0</v>
      </c>
      <c r="J15" s="52">
        <f>SUM(E15:I15)</f>
        <v>128000</v>
      </c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27" customHeight="1">
      <c r="A16" s="59">
        <v>3</v>
      </c>
      <c r="B16" s="60" t="s">
        <v>27</v>
      </c>
      <c r="C16" s="61">
        <v>250000</v>
      </c>
      <c r="D16" s="60" t="s">
        <v>28</v>
      </c>
      <c r="E16" s="62">
        <v>250000</v>
      </c>
      <c r="F16" s="63">
        <v>0</v>
      </c>
      <c r="G16" s="63">
        <v>0</v>
      </c>
      <c r="H16" s="64">
        <v>0</v>
      </c>
      <c r="I16" s="64">
        <v>0</v>
      </c>
      <c r="J16" s="65">
        <v>250000</v>
      </c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33.75" customHeight="1">
      <c r="A17" s="59">
        <v>4</v>
      </c>
      <c r="B17" s="66" t="s">
        <v>29</v>
      </c>
      <c r="C17" s="61">
        <v>9000</v>
      </c>
      <c r="D17" s="66" t="s">
        <v>29</v>
      </c>
      <c r="E17" s="62">
        <v>9000</v>
      </c>
      <c r="F17" s="63">
        <v>0</v>
      </c>
      <c r="G17" s="63">
        <v>0</v>
      </c>
      <c r="H17" s="64">
        <v>0</v>
      </c>
      <c r="I17" s="64">
        <v>0</v>
      </c>
      <c r="J17" s="65">
        <f>SUM(E17:I17)</f>
        <v>9000</v>
      </c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36.75" customHeight="1">
      <c r="A18" s="59">
        <v>5</v>
      </c>
      <c r="B18" s="60" t="s">
        <v>30</v>
      </c>
      <c r="C18" s="61">
        <v>266100</v>
      </c>
      <c r="D18" s="66" t="s">
        <v>30</v>
      </c>
      <c r="E18" s="62">
        <v>266100</v>
      </c>
      <c r="F18" s="63">
        <v>0</v>
      </c>
      <c r="G18" s="63">
        <v>0</v>
      </c>
      <c r="H18" s="64">
        <v>0</v>
      </c>
      <c r="I18" s="64">
        <v>0</v>
      </c>
      <c r="J18" s="65">
        <f>E18+F18+G18+H18+I18</f>
        <v>266100</v>
      </c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36.75" customHeight="1">
      <c r="A19" s="67">
        <v>6</v>
      </c>
      <c r="B19" s="68" t="s">
        <v>31</v>
      </c>
      <c r="C19" s="69">
        <v>15000000</v>
      </c>
      <c r="D19" s="70" t="s">
        <v>32</v>
      </c>
      <c r="E19" s="71">
        <v>0</v>
      </c>
      <c r="F19" s="63">
        <v>0</v>
      </c>
      <c r="G19" s="63">
        <v>0</v>
      </c>
      <c r="H19" s="72">
        <v>5000000</v>
      </c>
      <c r="I19" s="73">
        <v>0</v>
      </c>
      <c r="J19" s="74">
        <f>E19+F19+G19+H19+I19</f>
        <v>5000000</v>
      </c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33.75" customHeight="1">
      <c r="A20" s="67">
        <v>7</v>
      </c>
      <c r="B20" s="68" t="s">
        <v>33</v>
      </c>
      <c r="C20" s="69">
        <v>494724</v>
      </c>
      <c r="D20" s="68" t="s">
        <v>33</v>
      </c>
      <c r="E20" s="71">
        <v>123681</v>
      </c>
      <c r="F20" s="63">
        <v>0</v>
      </c>
      <c r="G20" s="63">
        <v>0</v>
      </c>
      <c r="H20" s="72">
        <v>0</v>
      </c>
      <c r="I20" s="73">
        <v>0</v>
      </c>
      <c r="J20" s="74">
        <f>E20+F20+G20+H20+I20</f>
        <v>123681</v>
      </c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33.75" customHeight="1">
      <c r="A21" s="67">
        <v>8</v>
      </c>
      <c r="B21" s="68" t="s">
        <v>34</v>
      </c>
      <c r="C21" s="69">
        <v>200000</v>
      </c>
      <c r="D21" s="68" t="s">
        <v>35</v>
      </c>
      <c r="E21" s="71">
        <v>200000</v>
      </c>
      <c r="F21" s="63">
        <v>0</v>
      </c>
      <c r="G21" s="63">
        <v>0</v>
      </c>
      <c r="H21" s="72">
        <v>0</v>
      </c>
      <c r="I21" s="73">
        <v>0</v>
      </c>
      <c r="J21" s="74">
        <f>E21+F21+G21+H21+I21</f>
        <v>200000</v>
      </c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22.5" customHeight="1">
      <c r="A22" s="75" t="s">
        <v>36</v>
      </c>
      <c r="B22" s="75"/>
      <c r="C22" s="75"/>
      <c r="D22" s="75"/>
      <c r="E22" s="76">
        <f>E13+E15+E16+E17+E18+E20+E21</f>
        <v>1046781</v>
      </c>
      <c r="F22" s="76">
        <f>F13+F15+F16+F17+F18</f>
        <v>0</v>
      </c>
      <c r="G22" s="76">
        <f>G13+G15+G16+G17+G18</f>
        <v>0</v>
      </c>
      <c r="H22" s="76">
        <f>H13+H15+H16+H17+H18+H19</f>
        <v>5000000</v>
      </c>
      <c r="I22" s="76">
        <f>I13+I15+I16+I17+I18</f>
        <v>0</v>
      </c>
      <c r="J22" s="77">
        <f>J13+J15+J16+J17+J18+J19+J20+J21</f>
        <v>6046781</v>
      </c>
      <c r="K22" s="5" t="s">
        <v>37</v>
      </c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5" customHeight="1">
      <c r="A23" s="78"/>
      <c r="B23" s="79"/>
      <c r="C23" s="80"/>
      <c r="D23" s="79"/>
      <c r="E23" s="80"/>
      <c r="F23" s="80"/>
      <c r="G23" s="80"/>
      <c r="H23" s="80"/>
      <c r="I23" s="80"/>
      <c r="J23" s="8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5" customFormat="1" ht="21.75" customHeight="1">
      <c r="A24" s="82" t="s">
        <v>38</v>
      </c>
      <c r="B24" s="83"/>
      <c r="C24" s="84"/>
      <c r="D24" s="33"/>
      <c r="E24" s="85"/>
      <c r="F24" s="85"/>
      <c r="G24" s="85"/>
      <c r="H24" s="85"/>
      <c r="I24" s="85"/>
      <c r="J24" s="86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35.25" customHeight="1">
      <c r="A25" s="87">
        <v>9</v>
      </c>
      <c r="B25" s="88" t="s">
        <v>39</v>
      </c>
      <c r="C25" s="89">
        <v>310000</v>
      </c>
      <c r="D25" s="88" t="s">
        <v>39</v>
      </c>
      <c r="E25" s="90">
        <v>310000</v>
      </c>
      <c r="F25" s="90">
        <v>0</v>
      </c>
      <c r="G25" s="90">
        <v>0</v>
      </c>
      <c r="H25" s="90">
        <v>0</v>
      </c>
      <c r="I25" s="90">
        <v>0</v>
      </c>
      <c r="J25" s="91">
        <f>E25+F25+G25+H25+I25</f>
        <v>310000</v>
      </c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35.25" customHeight="1">
      <c r="A26" s="59">
        <v>10</v>
      </c>
      <c r="B26" s="60" t="s">
        <v>40</v>
      </c>
      <c r="C26" s="61">
        <v>230000</v>
      </c>
      <c r="D26" s="60" t="s">
        <v>40</v>
      </c>
      <c r="E26" s="62">
        <v>230000</v>
      </c>
      <c r="F26" s="62">
        <v>0</v>
      </c>
      <c r="G26" s="62">
        <v>0</v>
      </c>
      <c r="H26" s="62">
        <v>0</v>
      </c>
      <c r="I26" s="62">
        <v>0</v>
      </c>
      <c r="J26" s="65">
        <v>230000</v>
      </c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35.25" customHeight="1">
      <c r="A27" s="59">
        <v>11</v>
      </c>
      <c r="B27" s="60" t="s">
        <v>41</v>
      </c>
      <c r="C27" s="61">
        <v>50000</v>
      </c>
      <c r="D27" s="66" t="s">
        <v>42</v>
      </c>
      <c r="E27" s="62">
        <v>50000</v>
      </c>
      <c r="F27" s="62">
        <v>0</v>
      </c>
      <c r="G27" s="62">
        <v>0</v>
      </c>
      <c r="H27" s="62">
        <v>0</v>
      </c>
      <c r="I27" s="62">
        <v>0</v>
      </c>
      <c r="J27" s="65">
        <v>50000</v>
      </c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35.25" customHeight="1">
      <c r="A28" s="59">
        <v>12</v>
      </c>
      <c r="B28" s="60" t="s">
        <v>43</v>
      </c>
      <c r="C28" s="61">
        <v>160000</v>
      </c>
      <c r="D28" s="66" t="s">
        <v>44</v>
      </c>
      <c r="E28" s="62">
        <v>160000</v>
      </c>
      <c r="F28" s="62">
        <v>0</v>
      </c>
      <c r="G28" s="62">
        <v>0</v>
      </c>
      <c r="H28" s="62">
        <v>0</v>
      </c>
      <c r="I28" s="62">
        <v>0</v>
      </c>
      <c r="J28" s="65">
        <v>160000</v>
      </c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5" customFormat="1" ht="22.5" customHeight="1">
      <c r="A29" s="75" t="s">
        <v>45</v>
      </c>
      <c r="B29" s="75"/>
      <c r="C29" s="75"/>
      <c r="D29" s="75"/>
      <c r="E29" s="76">
        <f>E25+E26+E27+E28</f>
        <v>750000</v>
      </c>
      <c r="F29" s="76">
        <f>F25+F26</f>
        <v>0</v>
      </c>
      <c r="G29" s="76">
        <f>G25+G26</f>
        <v>0</v>
      </c>
      <c r="H29" s="76">
        <f>H25+H26</f>
        <v>0</v>
      </c>
      <c r="I29" s="76">
        <f>I25+I26</f>
        <v>0</v>
      </c>
      <c r="J29" s="77">
        <f>J25+J26+J27+J28</f>
        <v>750000</v>
      </c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24" customHeight="1">
      <c r="A30" s="78"/>
      <c r="B30" s="79"/>
      <c r="C30" s="80"/>
      <c r="D30" s="79"/>
      <c r="E30" s="80"/>
      <c r="F30" s="80"/>
      <c r="G30" s="80"/>
      <c r="H30" s="80"/>
      <c r="I30" s="80"/>
      <c r="J30" s="8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22.5" customHeight="1">
      <c r="A31" s="82" t="s">
        <v>46</v>
      </c>
      <c r="B31" s="92"/>
      <c r="C31" s="93"/>
      <c r="D31" s="33"/>
      <c r="E31" s="94"/>
      <c r="F31" s="94"/>
      <c r="G31" s="94"/>
      <c r="H31" s="94"/>
      <c r="I31" s="94"/>
      <c r="J31" s="95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20.25" customHeight="1">
      <c r="A32" s="96">
        <v>13</v>
      </c>
      <c r="B32" s="97" t="s">
        <v>47</v>
      </c>
      <c r="C32" s="98">
        <v>150000</v>
      </c>
      <c r="D32" s="99" t="s">
        <v>48</v>
      </c>
      <c r="E32" s="100">
        <v>150000</v>
      </c>
      <c r="F32" s="100">
        <v>0</v>
      </c>
      <c r="G32" s="100">
        <v>0</v>
      </c>
      <c r="H32" s="100">
        <v>0</v>
      </c>
      <c r="I32" s="100">
        <v>0</v>
      </c>
      <c r="J32" s="101">
        <f>E32+F32+G32+H32+I32</f>
        <v>150000</v>
      </c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20.25" customHeight="1">
      <c r="A33" s="96"/>
      <c r="B33" s="97"/>
      <c r="C33" s="98"/>
      <c r="D33" s="99"/>
      <c r="E33" s="100"/>
      <c r="F33" s="100"/>
      <c r="G33" s="100"/>
      <c r="H33" s="100"/>
      <c r="I33" s="100"/>
      <c r="J33" s="101">
        <f>E33+F33+G33+H33+I33</f>
        <v>0</v>
      </c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36" customHeight="1">
      <c r="A34" s="96">
        <v>14</v>
      </c>
      <c r="B34" s="97" t="s">
        <v>49</v>
      </c>
      <c r="C34" s="98">
        <v>192000</v>
      </c>
      <c r="D34" s="97" t="s">
        <v>49</v>
      </c>
      <c r="E34" s="100">
        <v>192000</v>
      </c>
      <c r="F34" s="100">
        <v>0</v>
      </c>
      <c r="G34" s="100">
        <v>0</v>
      </c>
      <c r="H34" s="100">
        <v>0</v>
      </c>
      <c r="I34" s="100">
        <v>0</v>
      </c>
      <c r="J34" s="101">
        <f>E34+F34+G34+H34+I34</f>
        <v>192000</v>
      </c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35.25" customHeight="1">
      <c r="A35" s="87">
        <v>15</v>
      </c>
      <c r="B35" s="102" t="s">
        <v>50</v>
      </c>
      <c r="C35" s="89">
        <v>231000</v>
      </c>
      <c r="D35" s="102" t="s">
        <v>51</v>
      </c>
      <c r="E35" s="90">
        <v>231000</v>
      </c>
      <c r="F35" s="90">
        <v>0</v>
      </c>
      <c r="G35" s="90">
        <v>0</v>
      </c>
      <c r="H35" s="90">
        <v>0</v>
      </c>
      <c r="I35" s="90">
        <v>0</v>
      </c>
      <c r="J35" s="91">
        <f>E35+F35+G35+H35+I35</f>
        <v>231000</v>
      </c>
      <c r="L35" s="5" t="s">
        <v>37</v>
      </c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22.5" customHeight="1">
      <c r="A36" s="103" t="s">
        <v>52</v>
      </c>
      <c r="B36" s="104"/>
      <c r="C36" s="105"/>
      <c r="D36" s="106"/>
      <c r="E36" s="76">
        <f>SUM(E32:E35)</f>
        <v>573000</v>
      </c>
      <c r="F36" s="76">
        <f>SUM(F32:F35)</f>
        <v>0</v>
      </c>
      <c r="G36" s="76">
        <f>SUM(G32:G35)</f>
        <v>0</v>
      </c>
      <c r="H36" s="76">
        <f>SUM(H32:H35)</f>
        <v>0</v>
      </c>
      <c r="I36" s="76">
        <f>SUM(I32:I35)</f>
        <v>0</v>
      </c>
      <c r="J36" s="77">
        <f>SUM(J32:J35)</f>
        <v>573000</v>
      </c>
      <c r="K36" s="5" t="s">
        <v>37</v>
      </c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6.5" customHeight="1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23.25" customHeight="1">
      <c r="A38" s="82" t="s">
        <v>53</v>
      </c>
      <c r="B38" s="92"/>
      <c r="C38" s="93"/>
      <c r="D38" s="33"/>
      <c r="E38" s="94"/>
      <c r="F38" s="94"/>
      <c r="G38" s="94"/>
      <c r="H38" s="94"/>
      <c r="I38" s="94"/>
      <c r="J38" s="95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5" customFormat="1" ht="33" customHeight="1">
      <c r="A39" s="87">
        <v>16</v>
      </c>
      <c r="B39" s="88" t="s">
        <v>54</v>
      </c>
      <c r="C39" s="89">
        <v>37500</v>
      </c>
      <c r="D39" s="102" t="s">
        <v>55</v>
      </c>
      <c r="E39" s="90">
        <v>37500</v>
      </c>
      <c r="F39" s="90">
        <v>0</v>
      </c>
      <c r="G39" s="90">
        <v>0</v>
      </c>
      <c r="H39" s="90">
        <v>0</v>
      </c>
      <c r="I39" s="90">
        <v>0</v>
      </c>
      <c r="J39" s="91">
        <v>37500</v>
      </c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5" customFormat="1" ht="12.75" customHeight="1" hidden="1">
      <c r="A40" s="87"/>
      <c r="B40" s="88"/>
      <c r="C40" s="89"/>
      <c r="D40" s="102"/>
      <c r="E40" s="90"/>
      <c r="F40" s="90"/>
      <c r="G40" s="90"/>
      <c r="H40" s="90"/>
      <c r="I40" s="90"/>
      <c r="J40" s="9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5" customFormat="1" ht="30.75" customHeight="1">
      <c r="A41" s="59">
        <v>17</v>
      </c>
      <c r="B41" s="60" t="s">
        <v>56</v>
      </c>
      <c r="C41" s="61">
        <v>5000</v>
      </c>
      <c r="D41" s="60" t="s">
        <v>56</v>
      </c>
      <c r="E41" s="62">
        <v>5000</v>
      </c>
      <c r="F41" s="62">
        <v>0</v>
      </c>
      <c r="G41" s="62">
        <v>0</v>
      </c>
      <c r="H41" s="62">
        <v>0</v>
      </c>
      <c r="I41" s="62">
        <v>0</v>
      </c>
      <c r="J41" s="65">
        <v>5000</v>
      </c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5" customFormat="1" ht="22.5" customHeight="1">
      <c r="A42" s="75" t="s">
        <v>57</v>
      </c>
      <c r="B42" s="75"/>
      <c r="C42" s="75"/>
      <c r="D42" s="75"/>
      <c r="E42" s="76">
        <f>E39+E41</f>
        <v>42500</v>
      </c>
      <c r="F42" s="76">
        <f>F39+F41</f>
        <v>0</v>
      </c>
      <c r="G42" s="76">
        <f>G39+G41</f>
        <v>0</v>
      </c>
      <c r="H42" s="76">
        <f>H39+H41</f>
        <v>0</v>
      </c>
      <c r="I42" s="76">
        <f>I39+I41</f>
        <v>0</v>
      </c>
      <c r="J42" s="77">
        <f>J39+J41</f>
        <v>42500</v>
      </c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5" customFormat="1" ht="19.5" customHeight="1">
      <c r="A43" s="78"/>
      <c r="B43" s="79"/>
      <c r="C43" s="80"/>
      <c r="D43" s="79"/>
      <c r="E43" s="80"/>
      <c r="F43" s="80"/>
      <c r="G43" s="80"/>
      <c r="H43" s="80"/>
      <c r="I43" s="80"/>
      <c r="J43" s="8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5" customFormat="1" ht="24" customHeight="1">
      <c r="A44" s="109" t="s">
        <v>58</v>
      </c>
      <c r="B44" s="92"/>
      <c r="C44" s="94"/>
      <c r="D44" s="33"/>
      <c r="E44" s="94"/>
      <c r="F44" s="94"/>
      <c r="G44" s="94"/>
      <c r="H44" s="94"/>
      <c r="I44" s="94"/>
      <c r="J44" s="95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5" customFormat="1" ht="32.25" customHeight="1">
      <c r="A45" s="87">
        <v>18</v>
      </c>
      <c r="B45" s="88" t="s">
        <v>59</v>
      </c>
      <c r="C45" s="89">
        <v>600000</v>
      </c>
      <c r="D45" s="88" t="s">
        <v>60</v>
      </c>
      <c r="E45" s="90">
        <v>450000</v>
      </c>
      <c r="F45" s="90">
        <v>0</v>
      </c>
      <c r="G45" s="90">
        <v>0</v>
      </c>
      <c r="H45" s="90">
        <v>0</v>
      </c>
      <c r="I45" s="90">
        <v>0</v>
      </c>
      <c r="J45" s="91">
        <f>E45+F45+G45+H45+I45</f>
        <v>450000</v>
      </c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5" customFormat="1" ht="33.75" customHeight="1">
      <c r="A46" s="59">
        <v>19</v>
      </c>
      <c r="B46" s="60" t="s">
        <v>61</v>
      </c>
      <c r="C46" s="61">
        <v>3050000</v>
      </c>
      <c r="D46" s="60" t="s">
        <v>62</v>
      </c>
      <c r="E46" s="62">
        <v>50000</v>
      </c>
      <c r="F46" s="62">
        <v>0</v>
      </c>
      <c r="G46" s="62">
        <v>0</v>
      </c>
      <c r="H46" s="62">
        <v>0</v>
      </c>
      <c r="I46" s="62">
        <v>0</v>
      </c>
      <c r="J46" s="65">
        <f>E46+F46+G46+H46+I46</f>
        <v>50000</v>
      </c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5" customFormat="1" ht="24" customHeight="1">
      <c r="A47" s="75" t="s">
        <v>63</v>
      </c>
      <c r="B47" s="75"/>
      <c r="C47" s="75"/>
      <c r="D47" s="75"/>
      <c r="E47" s="76">
        <f>E45+E46</f>
        <v>500000</v>
      </c>
      <c r="F47" s="76">
        <f>F45+F46</f>
        <v>0</v>
      </c>
      <c r="G47" s="76">
        <f>G45+G46</f>
        <v>0</v>
      </c>
      <c r="H47" s="76">
        <f>H45+H46</f>
        <v>0</v>
      </c>
      <c r="I47" s="76">
        <f>I45+I46</f>
        <v>0</v>
      </c>
      <c r="J47" s="77">
        <f>J45+J46</f>
        <v>500000</v>
      </c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5" customFormat="1" ht="24" customHeight="1">
      <c r="A48" s="107"/>
      <c r="B48" s="110"/>
      <c r="C48" s="111"/>
      <c r="D48" s="110"/>
      <c r="E48" s="111"/>
      <c r="F48" s="111"/>
      <c r="G48" s="111"/>
      <c r="H48" s="111"/>
      <c r="I48" s="111"/>
      <c r="J48" s="112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24.75" customHeight="1">
      <c r="A49" s="82" t="s">
        <v>64</v>
      </c>
      <c r="B49" s="113"/>
      <c r="C49" s="114"/>
      <c r="D49" s="115"/>
      <c r="E49" s="114"/>
      <c r="F49" s="114"/>
      <c r="G49" s="114"/>
      <c r="H49" s="114"/>
      <c r="I49" s="114"/>
      <c r="J49" s="116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48.75" customHeight="1">
      <c r="A50" s="96" t="s">
        <v>65</v>
      </c>
      <c r="B50" s="39" t="s">
        <v>66</v>
      </c>
      <c r="C50" s="117">
        <v>94700</v>
      </c>
      <c r="D50" s="39" t="s">
        <v>67</v>
      </c>
      <c r="E50" s="118">
        <v>94700</v>
      </c>
      <c r="F50" s="118">
        <v>0</v>
      </c>
      <c r="G50" s="118">
        <v>0</v>
      </c>
      <c r="H50" s="118">
        <v>0</v>
      </c>
      <c r="I50" s="118">
        <v>0</v>
      </c>
      <c r="J50" s="119">
        <f>E50+F50+G50+H50+I50</f>
        <v>94700</v>
      </c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48.75" customHeight="1">
      <c r="A51" s="96"/>
      <c r="B51" s="120" t="s">
        <v>68</v>
      </c>
      <c r="C51" s="43">
        <v>25000</v>
      </c>
      <c r="D51" s="120" t="s">
        <v>68</v>
      </c>
      <c r="E51" s="44">
        <v>25000</v>
      </c>
      <c r="F51" s="44">
        <v>0</v>
      </c>
      <c r="G51" s="44">
        <v>0</v>
      </c>
      <c r="H51" s="44">
        <v>0</v>
      </c>
      <c r="I51" s="44">
        <v>0</v>
      </c>
      <c r="J51" s="46">
        <v>25000</v>
      </c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5" customFormat="1" ht="23.25" customHeight="1">
      <c r="A52" s="96"/>
      <c r="B52" s="121" t="s">
        <v>69</v>
      </c>
      <c r="C52" s="122">
        <v>20000</v>
      </c>
      <c r="D52" s="123" t="s">
        <v>69</v>
      </c>
      <c r="E52" s="124">
        <v>20000</v>
      </c>
      <c r="F52" s="124">
        <v>0</v>
      </c>
      <c r="G52" s="124">
        <v>0</v>
      </c>
      <c r="H52" s="124">
        <v>0</v>
      </c>
      <c r="I52" s="124">
        <v>0</v>
      </c>
      <c r="J52" s="125">
        <v>20000</v>
      </c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5" customFormat="1" ht="18" customHeight="1">
      <c r="A53" s="36" t="s">
        <v>70</v>
      </c>
      <c r="B53" s="37" t="s">
        <v>71</v>
      </c>
      <c r="C53" s="118"/>
      <c r="D53" s="37" t="s">
        <v>72</v>
      </c>
      <c r="E53" s="118"/>
      <c r="F53" s="118"/>
      <c r="G53" s="118"/>
      <c r="H53" s="118"/>
      <c r="I53" s="118"/>
      <c r="J53" s="119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5" customFormat="1" ht="18" customHeight="1">
      <c r="A54" s="126"/>
      <c r="B54" s="48"/>
      <c r="C54" s="49">
        <v>150000</v>
      </c>
      <c r="D54" s="48" t="s">
        <v>73</v>
      </c>
      <c r="E54" s="50">
        <v>150000</v>
      </c>
      <c r="F54" s="50">
        <v>0</v>
      </c>
      <c r="G54" s="50">
        <v>0</v>
      </c>
      <c r="H54" s="50">
        <v>0</v>
      </c>
      <c r="I54" s="50">
        <v>0</v>
      </c>
      <c r="J54" s="52">
        <f>E54+F54+G54+H54+I54</f>
        <v>150000</v>
      </c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5" customFormat="1" ht="20.25" customHeight="1">
      <c r="A55" s="75" t="s">
        <v>74</v>
      </c>
      <c r="B55" s="75"/>
      <c r="C55" s="75"/>
      <c r="D55" s="75"/>
      <c r="E55" s="76">
        <f>E50+E51+E52+E54</f>
        <v>289700</v>
      </c>
      <c r="F55" s="76">
        <f>F50+F54</f>
        <v>0</v>
      </c>
      <c r="G55" s="76">
        <f>G50+G54</f>
        <v>0</v>
      </c>
      <c r="H55" s="76">
        <f>H50+H54</f>
        <v>0</v>
      </c>
      <c r="I55" s="76">
        <f>I50+I54</f>
        <v>0</v>
      </c>
      <c r="J55" s="77">
        <f>J50+J51+J52+J54</f>
        <v>289700</v>
      </c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5" customFormat="1" ht="21" customHeight="1">
      <c r="A56" s="78"/>
      <c r="B56" s="79"/>
      <c r="C56" s="80"/>
      <c r="D56" s="79"/>
      <c r="E56" s="80"/>
      <c r="F56" s="80"/>
      <c r="G56" s="80"/>
      <c r="H56" s="80"/>
      <c r="I56" s="80"/>
      <c r="J56" s="8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5" customFormat="1" ht="26.25" customHeight="1">
      <c r="A57" s="109" t="s">
        <v>75</v>
      </c>
      <c r="B57" s="92"/>
      <c r="C57" s="94"/>
      <c r="D57" s="34"/>
      <c r="E57" s="94"/>
      <c r="F57" s="94"/>
      <c r="G57" s="94"/>
      <c r="H57" s="94"/>
      <c r="I57" s="94"/>
      <c r="J57" s="95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5" customFormat="1" ht="17.25">
      <c r="A58" s="53"/>
      <c r="B58" s="54" t="s">
        <v>76</v>
      </c>
      <c r="C58" s="55"/>
      <c r="D58" s="54" t="s">
        <v>24</v>
      </c>
      <c r="E58" s="56"/>
      <c r="F58" s="56"/>
      <c r="G58" s="56"/>
      <c r="H58" s="56"/>
      <c r="I58" s="56"/>
      <c r="J58" s="58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5" customFormat="1" ht="17.25">
      <c r="A59" s="41" t="s">
        <v>77</v>
      </c>
      <c r="B59" s="42" t="s">
        <v>78</v>
      </c>
      <c r="C59" s="43"/>
      <c r="D59" s="42" t="s">
        <v>79</v>
      </c>
      <c r="E59" s="44"/>
      <c r="F59" s="44"/>
      <c r="G59" s="44"/>
      <c r="H59" s="44"/>
      <c r="I59" s="44"/>
      <c r="J59" s="46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5" customFormat="1" ht="17.25">
      <c r="A60" s="47"/>
      <c r="B60" s="48"/>
      <c r="C60" s="49">
        <v>12004080</v>
      </c>
      <c r="D60" s="48"/>
      <c r="E60" s="50">
        <v>1228000</v>
      </c>
      <c r="F60" s="50">
        <v>2695000</v>
      </c>
      <c r="G60" s="50">
        <v>0</v>
      </c>
      <c r="H60" s="50">
        <v>0</v>
      </c>
      <c r="I60" s="50">
        <v>0</v>
      </c>
      <c r="J60" s="52">
        <f>E60+F60+G60+H60+I60</f>
        <v>3923000</v>
      </c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5" customFormat="1" ht="33.75" customHeight="1">
      <c r="A61" s="53" t="s">
        <v>80</v>
      </c>
      <c r="B61" s="127" t="s">
        <v>81</v>
      </c>
      <c r="C61" s="55"/>
      <c r="D61" s="128" t="s">
        <v>82</v>
      </c>
      <c r="E61" s="56"/>
      <c r="F61" s="56"/>
      <c r="G61" s="56"/>
      <c r="H61" s="56"/>
      <c r="I61" s="129" t="s">
        <v>83</v>
      </c>
      <c r="J61" s="58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5" customFormat="1" ht="17.25">
      <c r="A62" s="47"/>
      <c r="B62" s="127"/>
      <c r="C62" s="49">
        <v>265000</v>
      </c>
      <c r="D62" s="130"/>
      <c r="E62" s="50">
        <v>15000</v>
      </c>
      <c r="F62" s="50">
        <v>0</v>
      </c>
      <c r="G62" s="50">
        <v>0</v>
      </c>
      <c r="H62" s="50">
        <v>0</v>
      </c>
      <c r="I62" s="50">
        <v>250000</v>
      </c>
      <c r="J62" s="52">
        <f>E62+F62+G62+H62+I62</f>
        <v>265000</v>
      </c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5" customFormat="1" ht="17.25">
      <c r="A63" s="53"/>
      <c r="B63" s="54" t="s">
        <v>84</v>
      </c>
      <c r="C63" s="55"/>
      <c r="D63" s="54" t="s">
        <v>85</v>
      </c>
      <c r="E63" s="56"/>
      <c r="F63" s="56"/>
      <c r="G63" s="56"/>
      <c r="H63" s="56"/>
      <c r="I63" s="56"/>
      <c r="J63" s="58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5" customFormat="1" ht="22.5" customHeight="1">
      <c r="A64" s="47" t="s">
        <v>86</v>
      </c>
      <c r="B64" s="48" t="s">
        <v>87</v>
      </c>
      <c r="C64" s="49">
        <v>2213301</v>
      </c>
      <c r="D64" s="48"/>
      <c r="E64" s="50">
        <v>610811</v>
      </c>
      <c r="F64" s="50">
        <v>0</v>
      </c>
      <c r="G64" s="50">
        <v>1500000</v>
      </c>
      <c r="H64" s="50">
        <v>0</v>
      </c>
      <c r="I64" s="50">
        <v>0</v>
      </c>
      <c r="J64" s="52">
        <f>E64+F64+G64+H64+I64</f>
        <v>2110811</v>
      </c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5" customFormat="1" ht="12.75" customHeight="1" hidden="1">
      <c r="A65" s="59"/>
      <c r="B65" s="60"/>
      <c r="C65" s="61"/>
      <c r="D65" s="60"/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5">
        <f>E65+F65+G65+H65+I65</f>
        <v>0</v>
      </c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5" customFormat="1" ht="32.25" customHeight="1">
      <c r="A66" s="59" t="s">
        <v>88</v>
      </c>
      <c r="B66" s="66" t="s">
        <v>89</v>
      </c>
      <c r="C66" s="61">
        <v>25000</v>
      </c>
      <c r="D66" s="66" t="s">
        <v>89</v>
      </c>
      <c r="E66" s="62">
        <v>25000</v>
      </c>
      <c r="F66" s="62">
        <v>0</v>
      </c>
      <c r="G66" s="62">
        <v>0</v>
      </c>
      <c r="H66" s="62">
        <v>0</v>
      </c>
      <c r="I66" s="62">
        <v>0</v>
      </c>
      <c r="J66" s="65">
        <f>E66+F66+G66+H66+I66</f>
        <v>25000</v>
      </c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5" customFormat="1" ht="17.25">
      <c r="A67" s="59" t="s">
        <v>90</v>
      </c>
      <c r="B67" s="131" t="s">
        <v>91</v>
      </c>
      <c r="C67" s="55"/>
      <c r="D67" s="131" t="s">
        <v>91</v>
      </c>
      <c r="E67" s="56"/>
      <c r="F67" s="56"/>
      <c r="G67" s="132" t="s">
        <v>92</v>
      </c>
      <c r="H67" s="56"/>
      <c r="I67" s="56"/>
      <c r="J67" s="58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5" customFormat="1" ht="26.25" customHeight="1">
      <c r="A68" s="59"/>
      <c r="B68" s="133" t="s">
        <v>93</v>
      </c>
      <c r="C68" s="49">
        <v>695000</v>
      </c>
      <c r="D68" s="133" t="s">
        <v>94</v>
      </c>
      <c r="E68" s="50">
        <v>139000</v>
      </c>
      <c r="F68" s="50">
        <v>0</v>
      </c>
      <c r="G68" s="134">
        <v>258000</v>
      </c>
      <c r="H68" s="50">
        <v>0</v>
      </c>
      <c r="I68" s="50">
        <v>0</v>
      </c>
      <c r="J68" s="52">
        <f>E68+F68+G68+H68+I68</f>
        <v>397000</v>
      </c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5" customFormat="1" ht="33.75" customHeight="1">
      <c r="A69" s="59" t="s">
        <v>95</v>
      </c>
      <c r="B69" s="135" t="s">
        <v>96</v>
      </c>
      <c r="C69" s="61">
        <v>45000</v>
      </c>
      <c r="D69" s="135" t="s">
        <v>96</v>
      </c>
      <c r="E69" s="62">
        <v>45000</v>
      </c>
      <c r="F69" s="62">
        <v>0</v>
      </c>
      <c r="G69" s="136">
        <v>0</v>
      </c>
      <c r="H69" s="62">
        <v>0</v>
      </c>
      <c r="I69" s="62">
        <v>0</v>
      </c>
      <c r="J69" s="65">
        <f>E69+F69+G69+H69+I69</f>
        <v>45000</v>
      </c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5" customFormat="1" ht="36" customHeight="1">
      <c r="A70" s="59" t="s">
        <v>97</v>
      </c>
      <c r="B70" s="66" t="s">
        <v>98</v>
      </c>
      <c r="C70" s="61">
        <v>25000</v>
      </c>
      <c r="D70" s="66" t="s">
        <v>98</v>
      </c>
      <c r="E70" s="62">
        <v>25000</v>
      </c>
      <c r="F70" s="62">
        <v>0</v>
      </c>
      <c r="G70" s="136">
        <v>0</v>
      </c>
      <c r="H70" s="62">
        <v>0</v>
      </c>
      <c r="I70" s="62">
        <v>0</v>
      </c>
      <c r="J70" s="65">
        <f>E70+F70+G70+H70+I70</f>
        <v>25000</v>
      </c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5" customFormat="1" ht="36" customHeight="1">
      <c r="A71" s="59" t="s">
        <v>99</v>
      </c>
      <c r="B71" s="66" t="s">
        <v>100</v>
      </c>
      <c r="C71" s="61">
        <v>60000</v>
      </c>
      <c r="D71" s="66" t="s">
        <v>100</v>
      </c>
      <c r="E71" s="62">
        <v>60000</v>
      </c>
      <c r="F71" s="62">
        <v>0</v>
      </c>
      <c r="G71" s="136">
        <v>0</v>
      </c>
      <c r="H71" s="62">
        <v>0</v>
      </c>
      <c r="I71" s="62">
        <v>0</v>
      </c>
      <c r="J71" s="65">
        <f>E71+F71+G71+H71+I71</f>
        <v>60000</v>
      </c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5" customFormat="1" ht="29.25" customHeight="1">
      <c r="A72" s="59" t="s">
        <v>101</v>
      </c>
      <c r="B72" s="135" t="s">
        <v>102</v>
      </c>
      <c r="C72" s="61">
        <v>126000</v>
      </c>
      <c r="D72" s="135" t="s">
        <v>103</v>
      </c>
      <c r="E72" s="62">
        <v>126000</v>
      </c>
      <c r="F72" s="62">
        <v>0</v>
      </c>
      <c r="G72" s="136">
        <v>0</v>
      </c>
      <c r="H72" s="62">
        <v>0</v>
      </c>
      <c r="I72" s="62">
        <v>0</v>
      </c>
      <c r="J72" s="65">
        <f>E72+F72+G72+H72+I72</f>
        <v>126000</v>
      </c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5" customFormat="1" ht="35.25" customHeight="1">
      <c r="A73" s="59" t="s">
        <v>104</v>
      </c>
      <c r="B73" s="135" t="s">
        <v>105</v>
      </c>
      <c r="C73" s="61">
        <v>350000</v>
      </c>
      <c r="D73" s="135" t="s">
        <v>105</v>
      </c>
      <c r="E73" s="62">
        <v>350000</v>
      </c>
      <c r="F73" s="62">
        <v>0</v>
      </c>
      <c r="G73" s="136">
        <v>0</v>
      </c>
      <c r="H73" s="62">
        <v>0</v>
      </c>
      <c r="I73" s="62">
        <v>0</v>
      </c>
      <c r="J73" s="65">
        <v>350000</v>
      </c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5" customFormat="1" ht="17.25" customHeight="1">
      <c r="A74" s="53"/>
      <c r="B74" s="135" t="s">
        <v>106</v>
      </c>
      <c r="C74" s="61">
        <v>93000</v>
      </c>
      <c r="D74" s="54"/>
      <c r="E74" s="137">
        <v>93000</v>
      </c>
      <c r="F74" s="137">
        <v>0</v>
      </c>
      <c r="G74" s="137">
        <v>0</v>
      </c>
      <c r="H74" s="137">
        <v>0</v>
      </c>
      <c r="I74" s="137">
        <v>0</v>
      </c>
      <c r="J74" s="138">
        <f>E74+F74+G74+H74+I74</f>
        <v>93000</v>
      </c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5" customFormat="1" ht="20.25" customHeight="1">
      <c r="A75" s="47" t="s">
        <v>107</v>
      </c>
      <c r="B75" s="135"/>
      <c r="C75" s="61">
        <v>8501</v>
      </c>
      <c r="D75" s="48" t="s">
        <v>108</v>
      </c>
      <c r="E75" s="137"/>
      <c r="F75" s="137"/>
      <c r="G75" s="137"/>
      <c r="H75" s="137"/>
      <c r="I75" s="137"/>
      <c r="J75" s="138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5" customFormat="1" ht="12.75" customHeight="1" hidden="1">
      <c r="A76" s="59" t="s">
        <v>109</v>
      </c>
      <c r="B76" s="135"/>
      <c r="C76" s="61"/>
      <c r="D76" s="135"/>
      <c r="E76" s="137"/>
      <c r="F76" s="137"/>
      <c r="G76" s="137"/>
      <c r="H76" s="137"/>
      <c r="I76" s="137"/>
      <c r="J76" s="138">
        <v>98000</v>
      </c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5" customFormat="1" ht="30.75" customHeight="1">
      <c r="A77" s="59"/>
      <c r="B77" s="135" t="s">
        <v>110</v>
      </c>
      <c r="C77" s="61">
        <v>98000</v>
      </c>
      <c r="D77" s="135" t="s">
        <v>108</v>
      </c>
      <c r="E77" s="137">
        <v>98000</v>
      </c>
      <c r="F77" s="137">
        <v>0</v>
      </c>
      <c r="G77" s="137">
        <v>0</v>
      </c>
      <c r="H77" s="137">
        <v>0</v>
      </c>
      <c r="I77" s="137">
        <v>0</v>
      </c>
      <c r="J77" s="138">
        <f>E77+F77+G77+H77+I77</f>
        <v>98000</v>
      </c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5" customFormat="1" ht="33" customHeight="1">
      <c r="A78" s="59" t="s">
        <v>111</v>
      </c>
      <c r="B78" s="135" t="s">
        <v>112</v>
      </c>
      <c r="C78" s="61">
        <v>19500</v>
      </c>
      <c r="D78" s="135" t="s">
        <v>108</v>
      </c>
      <c r="E78" s="137">
        <v>19500</v>
      </c>
      <c r="F78" s="137">
        <v>0</v>
      </c>
      <c r="G78" s="137">
        <v>0</v>
      </c>
      <c r="H78" s="137">
        <v>0</v>
      </c>
      <c r="I78" s="137">
        <v>0</v>
      </c>
      <c r="J78" s="138">
        <v>19500</v>
      </c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5" customFormat="1" ht="33" customHeight="1">
      <c r="A79" s="59" t="s">
        <v>113</v>
      </c>
      <c r="B79" s="135" t="s">
        <v>114</v>
      </c>
      <c r="C79" s="61">
        <v>96000</v>
      </c>
      <c r="D79" s="135" t="s">
        <v>108</v>
      </c>
      <c r="E79" s="137">
        <v>96000</v>
      </c>
      <c r="F79" s="137">
        <v>0</v>
      </c>
      <c r="G79" s="137">
        <v>0</v>
      </c>
      <c r="H79" s="137">
        <v>0</v>
      </c>
      <c r="I79" s="137">
        <v>0</v>
      </c>
      <c r="J79" s="138">
        <v>96000</v>
      </c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5" customFormat="1" ht="36" customHeight="1">
      <c r="A80" s="59" t="s">
        <v>115</v>
      </c>
      <c r="B80" s="66" t="s">
        <v>116</v>
      </c>
      <c r="C80" s="61">
        <v>150000</v>
      </c>
      <c r="D80" s="66" t="s">
        <v>117</v>
      </c>
      <c r="E80" s="137">
        <v>150000</v>
      </c>
      <c r="F80" s="137">
        <v>0</v>
      </c>
      <c r="G80" s="137">
        <v>0</v>
      </c>
      <c r="H80" s="137">
        <v>0</v>
      </c>
      <c r="I80" s="137">
        <v>0</v>
      </c>
      <c r="J80" s="138">
        <v>150000</v>
      </c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5" customFormat="1" ht="36" customHeight="1">
      <c r="A81" s="59" t="s">
        <v>118</v>
      </c>
      <c r="B81" s="66" t="s">
        <v>119</v>
      </c>
      <c r="C81" s="61">
        <v>100000</v>
      </c>
      <c r="D81" s="66" t="s">
        <v>119</v>
      </c>
      <c r="E81" s="137">
        <v>100000</v>
      </c>
      <c r="F81" s="137">
        <v>0</v>
      </c>
      <c r="G81" s="137">
        <v>0</v>
      </c>
      <c r="H81" s="137">
        <v>0</v>
      </c>
      <c r="I81" s="137">
        <v>0</v>
      </c>
      <c r="J81" s="138">
        <v>100000</v>
      </c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5" customFormat="1" ht="30" customHeight="1">
      <c r="A82" s="59" t="s">
        <v>120</v>
      </c>
      <c r="B82" s="135" t="s">
        <v>121</v>
      </c>
      <c r="C82" s="61">
        <v>10000</v>
      </c>
      <c r="D82" s="135" t="s">
        <v>121</v>
      </c>
      <c r="E82" s="137">
        <v>10000</v>
      </c>
      <c r="F82" s="137">
        <v>0</v>
      </c>
      <c r="G82" s="137">
        <v>0</v>
      </c>
      <c r="H82" s="137">
        <v>0</v>
      </c>
      <c r="I82" s="137">
        <v>0</v>
      </c>
      <c r="J82" s="138">
        <v>10000</v>
      </c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5" customFormat="1" ht="38.25" customHeight="1">
      <c r="A83" s="59" t="s">
        <v>122</v>
      </c>
      <c r="B83" s="66" t="s">
        <v>123</v>
      </c>
      <c r="C83" s="61">
        <v>18000</v>
      </c>
      <c r="D83" s="66" t="s">
        <v>123</v>
      </c>
      <c r="E83" s="137">
        <v>18000</v>
      </c>
      <c r="F83" s="137">
        <v>0</v>
      </c>
      <c r="G83" s="137">
        <v>0</v>
      </c>
      <c r="H83" s="137">
        <v>0</v>
      </c>
      <c r="I83" s="137">
        <v>0</v>
      </c>
      <c r="J83" s="138">
        <v>18000</v>
      </c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5" customFormat="1" ht="33" customHeight="1">
      <c r="A84" s="59" t="s">
        <v>124</v>
      </c>
      <c r="B84" s="135" t="s">
        <v>125</v>
      </c>
      <c r="C84" s="61">
        <v>21000</v>
      </c>
      <c r="D84" s="66" t="s">
        <v>126</v>
      </c>
      <c r="E84" s="137">
        <v>21000</v>
      </c>
      <c r="F84" s="137">
        <v>0</v>
      </c>
      <c r="G84" s="137">
        <v>0</v>
      </c>
      <c r="H84" s="137">
        <v>0</v>
      </c>
      <c r="I84" s="137">
        <v>0</v>
      </c>
      <c r="J84" s="138">
        <v>21000</v>
      </c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5" customFormat="1" ht="19.5" customHeight="1">
      <c r="A85" s="75" t="s">
        <v>127</v>
      </c>
      <c r="B85" s="75"/>
      <c r="C85" s="75"/>
      <c r="D85" s="75"/>
      <c r="E85" s="76">
        <f>SUM(E58:E84)</f>
        <v>3229311</v>
      </c>
      <c r="F85" s="76">
        <f>SUM(F58:F84)</f>
        <v>2695000</v>
      </c>
      <c r="G85" s="76">
        <f>SUM(G58:G84)</f>
        <v>1758000</v>
      </c>
      <c r="H85" s="76">
        <f>SUM(H58:H84)</f>
        <v>0</v>
      </c>
      <c r="I85" s="76">
        <f>SUM(I58:I84)</f>
        <v>250000</v>
      </c>
      <c r="J85" s="77">
        <f>J60+J62+J64+J66+J68+J69+J70+J71+J72+J73+J74+J77+J78+J79+J80+J81+J82+J83+J84</f>
        <v>7932311</v>
      </c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5" customFormat="1" ht="23.25" customHeight="1">
      <c r="A86" s="107"/>
      <c r="B86" s="110"/>
      <c r="C86" s="111"/>
      <c r="D86" s="110"/>
      <c r="E86" s="111"/>
      <c r="F86" s="111"/>
      <c r="G86" s="111"/>
      <c r="H86" s="111"/>
      <c r="I86" s="111"/>
      <c r="J86" s="139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144" customFormat="1" ht="23.25" customHeight="1">
      <c r="A87" s="140" t="s">
        <v>128</v>
      </c>
      <c r="B87" s="141"/>
      <c r="C87" s="142"/>
      <c r="D87" s="141"/>
      <c r="E87" s="142"/>
      <c r="F87" s="142"/>
      <c r="G87" s="142"/>
      <c r="H87" s="142"/>
      <c r="I87" s="142"/>
      <c r="J87" s="143"/>
      <c r="IF87" s="145"/>
      <c r="IG87" s="145"/>
      <c r="IH87" s="145"/>
      <c r="II87" s="145"/>
      <c r="IJ87" s="145"/>
      <c r="IK87" s="145"/>
      <c r="IL87" s="145"/>
      <c r="IM87" s="145"/>
      <c r="IN87" s="145"/>
      <c r="IO87" s="145"/>
      <c r="IP87" s="145"/>
      <c r="IQ87" s="145"/>
      <c r="IR87" s="145"/>
      <c r="IS87" s="145"/>
      <c r="IT87" s="145"/>
      <c r="IU87" s="145"/>
      <c r="IV87" s="145"/>
    </row>
    <row r="88" spans="1:256" s="5" customFormat="1" ht="29.25" customHeight="1">
      <c r="A88" s="59" t="s">
        <v>129</v>
      </c>
      <c r="B88" s="60" t="s">
        <v>130</v>
      </c>
      <c r="C88" s="61">
        <v>30000</v>
      </c>
      <c r="D88" s="60" t="s">
        <v>130</v>
      </c>
      <c r="E88" s="62">
        <v>30000</v>
      </c>
      <c r="F88" s="62">
        <v>0</v>
      </c>
      <c r="G88" s="62">
        <v>0</v>
      </c>
      <c r="H88" s="62">
        <v>0</v>
      </c>
      <c r="I88" s="62">
        <v>0</v>
      </c>
      <c r="J88" s="65">
        <v>30000</v>
      </c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5" customFormat="1" ht="23.25" customHeight="1">
      <c r="A89" s="75" t="s">
        <v>131</v>
      </c>
      <c r="B89" s="75"/>
      <c r="C89" s="75"/>
      <c r="D89" s="75"/>
      <c r="E89" s="76">
        <f>E88</f>
        <v>30000</v>
      </c>
      <c r="F89" s="76">
        <f>F88</f>
        <v>0</v>
      </c>
      <c r="G89" s="76">
        <f>G88</f>
        <v>0</v>
      </c>
      <c r="H89" s="76">
        <f>H88</f>
        <v>0</v>
      </c>
      <c r="I89" s="76">
        <f>I88</f>
        <v>0</v>
      </c>
      <c r="J89" s="77">
        <f>J88</f>
        <v>30000</v>
      </c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5" customFormat="1" ht="23.25" customHeight="1">
      <c r="A90" s="107"/>
      <c r="B90" s="110"/>
      <c r="C90" s="111"/>
      <c r="D90" s="110"/>
      <c r="E90" s="111"/>
      <c r="F90" s="111"/>
      <c r="G90" s="111"/>
      <c r="H90" s="111"/>
      <c r="I90" s="111"/>
      <c r="J90" s="139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5" customFormat="1" ht="24.75" customHeight="1">
      <c r="A91" s="109" t="s">
        <v>132</v>
      </c>
      <c r="B91" s="92"/>
      <c r="C91" s="94"/>
      <c r="D91" s="33"/>
      <c r="E91" s="94"/>
      <c r="F91" s="94"/>
      <c r="G91" s="94"/>
      <c r="H91" s="94"/>
      <c r="I91" s="94"/>
      <c r="J91" s="95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5" customFormat="1" ht="27" customHeight="1">
      <c r="A92" s="53" t="s">
        <v>133</v>
      </c>
      <c r="B92" s="54" t="s">
        <v>134</v>
      </c>
      <c r="C92" s="55">
        <v>8080000</v>
      </c>
      <c r="D92" s="54" t="s">
        <v>135</v>
      </c>
      <c r="E92" s="56">
        <v>250886</v>
      </c>
      <c r="F92" s="56">
        <v>1499000</v>
      </c>
      <c r="G92" s="56">
        <v>0</v>
      </c>
      <c r="H92" s="56">
        <v>0</v>
      </c>
      <c r="I92" s="56">
        <v>0</v>
      </c>
      <c r="J92" s="58">
        <v>1749886</v>
      </c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5" customFormat="1" ht="31.5" customHeight="1">
      <c r="A93" s="87" t="s">
        <v>136</v>
      </c>
      <c r="B93" s="88" t="s">
        <v>137</v>
      </c>
      <c r="C93" s="89">
        <v>440000</v>
      </c>
      <c r="D93" s="102" t="s">
        <v>137</v>
      </c>
      <c r="E93" s="90">
        <v>440000</v>
      </c>
      <c r="F93" s="90">
        <v>0</v>
      </c>
      <c r="G93" s="90">
        <v>0</v>
      </c>
      <c r="H93" s="90">
        <v>0</v>
      </c>
      <c r="I93" s="90">
        <v>0</v>
      </c>
      <c r="J93" s="91">
        <f>E93+F93</f>
        <v>440000</v>
      </c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5" customFormat="1" ht="22.5" customHeight="1">
      <c r="A94" s="75" t="s">
        <v>138</v>
      </c>
      <c r="B94" s="75"/>
      <c r="C94" s="75"/>
      <c r="D94" s="75"/>
      <c r="E94" s="76">
        <f>E92+E93</f>
        <v>690886</v>
      </c>
      <c r="F94" s="76">
        <f>SUM(F92)</f>
        <v>1499000</v>
      </c>
      <c r="G94" s="76">
        <f>SUM(G92)</f>
        <v>0</v>
      </c>
      <c r="H94" s="76">
        <f>SUM(H92)</f>
        <v>0</v>
      </c>
      <c r="I94" s="76">
        <f>SUM(I92)</f>
        <v>0</v>
      </c>
      <c r="J94" s="77">
        <f>J92+J93</f>
        <v>2189886</v>
      </c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5" customFormat="1" ht="38.25" customHeight="1">
      <c r="A95" s="146" t="s">
        <v>139</v>
      </c>
      <c r="B95" s="146"/>
      <c r="C95" s="146"/>
      <c r="D95" s="146"/>
      <c r="E95" s="147">
        <f>E22+E29+E36+E42+E47+E55+E85+E94+E89</f>
        <v>7152178</v>
      </c>
      <c r="F95" s="147">
        <f>F22+F29+F36+F42+F47+F55+F85+F94+F89</f>
        <v>4194000</v>
      </c>
      <c r="G95" s="147">
        <f>G22+G29+G36+G42+G47+G55+G85+G94+G89</f>
        <v>1758000</v>
      </c>
      <c r="H95" s="147">
        <f>H22+H29+H36+H42+H47+H55+H85+H94+H89</f>
        <v>5000000</v>
      </c>
      <c r="I95" s="147">
        <f>I22+I29+I36+I42+I47+I55+I85+I94+I89</f>
        <v>250000</v>
      </c>
      <c r="J95" s="147">
        <f>J22+J29+J36+J42+J47+J55+J85+J94+J89</f>
        <v>18354178</v>
      </c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" ht="17.25">
      <c r="A96" s="148" t="s">
        <v>140</v>
      </c>
      <c r="B96" s="149"/>
    </row>
    <row r="97" spans="1:2" ht="17.25">
      <c r="A97" s="148" t="s">
        <v>141</v>
      </c>
      <c r="B97" s="149"/>
    </row>
  </sheetData>
  <mergeCells count="41">
    <mergeCell ref="A22:D22"/>
    <mergeCell ref="A29:D29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B37:J37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A42:D42"/>
    <mergeCell ref="A47:D47"/>
    <mergeCell ref="A50:A52"/>
    <mergeCell ref="A55:D55"/>
    <mergeCell ref="A67:A68"/>
    <mergeCell ref="B74:B75"/>
    <mergeCell ref="C74:C75"/>
    <mergeCell ref="E74:E75"/>
    <mergeCell ref="F74:F75"/>
    <mergeCell ref="G74:G75"/>
    <mergeCell ref="H74:H75"/>
    <mergeCell ref="I74:I75"/>
    <mergeCell ref="J74:J75"/>
    <mergeCell ref="A76:A77"/>
    <mergeCell ref="A85:D85"/>
    <mergeCell ref="A89:D89"/>
    <mergeCell ref="A94:D94"/>
    <mergeCell ref="A95:D95"/>
  </mergeCells>
  <printOptions horizontalCentered="1"/>
  <pageMargins left="0.39375" right="0.39375" top="0.39375" bottom="0.39375" header="0.5118055555555556" footer="0.5118055555555556"/>
  <pageSetup fitToHeight="2" fitToWidth="1" horizontalDpi="300" verticalDpi="300" orientation="landscape" pageOrder="overThenDown" paperSize="8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Kościański</cp:lastModifiedBy>
  <cp:lastPrinted>2006-06-27T09:13:30Z</cp:lastPrinted>
  <dcterms:created xsi:type="dcterms:W3CDTF">2005-02-09T22:29:49Z</dcterms:created>
  <dcterms:modified xsi:type="dcterms:W3CDTF">2006-01-11T20:11:04Z</dcterms:modified>
  <cp:category/>
  <cp:version/>
  <cp:contentType/>
  <cp:contentStatus/>
  <cp:revision>1</cp:revision>
</cp:coreProperties>
</file>